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8"/>
  <workbookPr/>
  <mc:AlternateContent xmlns:mc="http://schemas.openxmlformats.org/markup-compatibility/2006">
    <mc:Choice Requires="x15">
      <x15ac:absPath xmlns:x15ac="http://schemas.microsoft.com/office/spreadsheetml/2010/11/ac" url="/Users/yvesleterrier/Documents/YL/Rhéologie/DATA &amp; SOURCES/CALCULS/"/>
    </mc:Choice>
  </mc:AlternateContent>
  <xr:revisionPtr revIDLastSave="0" documentId="13_ncr:1_{A15CF19B-378D-EA40-96BC-EC21B6B74DF8}" xr6:coauthVersionLast="47" xr6:coauthVersionMax="47" xr10:uidLastSave="{00000000-0000-0000-0000-000000000000}"/>
  <bookViews>
    <workbookView xWindow="5900" yWindow="500" windowWidth="36460" windowHeight="26080" tabRatio="500" activeTab="2" xr2:uid="{00000000-000D-0000-FFFF-FFFF00000000}"/>
  </bookViews>
  <sheets>
    <sheet name="Chargement-fluage Maxwell" sheetId="3" r:id="rId1"/>
    <sheet name="Déformation-relaxation Maxwell" sheetId="4" r:id="rId2"/>
    <sheet name="Chargement-fluage Kelvin" sheetId="2" r:id="rId3"/>
    <sheet name="chargement-déchargement SLSM" sheetId="1" r:id="rId4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" i="4" l="1"/>
  <c r="C85" i="4" s="1"/>
  <c r="B8" i="4"/>
  <c r="A77" i="4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6" i="4"/>
  <c r="A17" i="4" s="1"/>
  <c r="A18" i="4" s="1"/>
  <c r="A19" i="4" s="1"/>
  <c r="A20" i="4" s="1"/>
  <c r="A21" i="4" s="1"/>
  <c r="A22" i="4" s="1"/>
  <c r="A23" i="4" s="1"/>
  <c r="A24" i="4" s="1"/>
  <c r="B5" i="3"/>
  <c r="C76" i="3" s="1"/>
  <c r="B8" i="3"/>
  <c r="A77" i="3"/>
  <c r="A16" i="3"/>
  <c r="B5" i="2"/>
  <c r="B8" i="2"/>
  <c r="A77" i="2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16" i="2"/>
  <c r="B5" i="1"/>
  <c r="B7" i="1"/>
  <c r="B10" i="1"/>
  <c r="A20" i="1"/>
  <c r="A21" i="1" s="1"/>
  <c r="A22" i="1" s="1"/>
  <c r="A23" i="1" s="1"/>
  <c r="C17" i="4" l="1"/>
  <c r="C15" i="4"/>
  <c r="B22" i="1"/>
  <c r="C15" i="2"/>
  <c r="B12" i="1"/>
  <c r="B16" i="2"/>
  <c r="A17" i="2"/>
  <c r="A18" i="2" s="1"/>
  <c r="A19" i="2" s="1"/>
  <c r="A20" i="2" s="1"/>
  <c r="A21" i="2" s="1"/>
  <c r="A22" i="2" s="1"/>
  <c r="A23" i="2" s="1"/>
  <c r="A24" i="2" s="1"/>
  <c r="K19" i="1"/>
  <c r="C22" i="1"/>
  <c r="C19" i="1"/>
  <c r="C114" i="4"/>
  <c r="A115" i="4"/>
  <c r="A116" i="4" s="1"/>
  <c r="A117" i="4" s="1"/>
  <c r="A118" i="4" s="1"/>
  <c r="A119" i="4" s="1"/>
  <c r="A120" i="4" s="1"/>
  <c r="A121" i="4" s="1"/>
  <c r="A122" i="4" s="1"/>
  <c r="A123" i="4" s="1"/>
  <c r="B17" i="2"/>
  <c r="C78" i="2"/>
  <c r="E20" i="1"/>
  <c r="K20" i="1"/>
  <c r="C77" i="3"/>
  <c r="E21" i="1"/>
  <c r="K22" i="1"/>
  <c r="E22" i="1"/>
  <c r="I21" i="1"/>
  <c r="I19" i="1"/>
  <c r="I22" i="1"/>
  <c r="I20" i="1"/>
  <c r="E19" i="1"/>
  <c r="K23" i="1"/>
  <c r="K21" i="1"/>
  <c r="A88" i="2"/>
  <c r="A89" i="2" s="1"/>
  <c r="A90" i="2" s="1"/>
  <c r="A91" i="2" s="1"/>
  <c r="A92" i="2" s="1"/>
  <c r="A93" i="2" s="1"/>
  <c r="A94" i="2" s="1"/>
  <c r="C87" i="2"/>
  <c r="A24" i="1"/>
  <c r="B24" i="1" s="1"/>
  <c r="C23" i="1"/>
  <c r="A25" i="2"/>
  <c r="B24" i="2"/>
  <c r="C21" i="2"/>
  <c r="A17" i="3"/>
  <c r="B16" i="3"/>
  <c r="I23" i="1"/>
  <c r="E23" i="1"/>
  <c r="B21" i="1"/>
  <c r="C80" i="2"/>
  <c r="C84" i="2"/>
  <c r="C76" i="2"/>
  <c r="C19" i="2"/>
  <c r="C23" i="2"/>
  <c r="C77" i="2"/>
  <c r="C81" i="2"/>
  <c r="C85" i="2"/>
  <c r="C16" i="2"/>
  <c r="C20" i="2"/>
  <c r="C24" i="2"/>
  <c r="C82" i="2"/>
  <c r="C17" i="2"/>
  <c r="C25" i="2"/>
  <c r="B23" i="2"/>
  <c r="B19" i="2"/>
  <c r="B15" i="2"/>
  <c r="C83" i="2"/>
  <c r="C18" i="2"/>
  <c r="B22" i="2"/>
  <c r="B18" i="2"/>
  <c r="C86" i="2"/>
  <c r="B20" i="2"/>
  <c r="C22" i="2"/>
  <c r="C79" i="2"/>
  <c r="C16" i="3"/>
  <c r="C15" i="3"/>
  <c r="C122" i="4"/>
  <c r="B20" i="1"/>
  <c r="C21" i="1"/>
  <c r="A25" i="4"/>
  <c r="A26" i="4" s="1"/>
  <c r="A27" i="4" s="1"/>
  <c r="A28" i="4" s="1"/>
  <c r="C24" i="4"/>
  <c r="C106" i="4"/>
  <c r="B19" i="1"/>
  <c r="B23" i="1"/>
  <c r="C20" i="1"/>
  <c r="B15" i="3"/>
  <c r="A78" i="3"/>
  <c r="B20" i="4"/>
  <c r="C16" i="4"/>
  <c r="C80" i="4"/>
  <c r="C84" i="4"/>
  <c r="C88" i="4"/>
  <c r="C92" i="4"/>
  <c r="C96" i="4"/>
  <c r="C100" i="4"/>
  <c r="C104" i="4"/>
  <c r="C108" i="4"/>
  <c r="C112" i="4"/>
  <c r="C116" i="4"/>
  <c r="C76" i="4"/>
  <c r="C18" i="4"/>
  <c r="C22" i="4"/>
  <c r="B18" i="4"/>
  <c r="B22" i="4"/>
  <c r="C77" i="4"/>
  <c r="C81" i="4"/>
  <c r="C89" i="4"/>
  <c r="C93" i="4"/>
  <c r="C97" i="4"/>
  <c r="C101" i="4"/>
  <c r="C105" i="4"/>
  <c r="C109" i="4"/>
  <c r="C113" i="4"/>
  <c r="C117" i="4"/>
  <c r="C121" i="4"/>
  <c r="C19" i="4"/>
  <c r="C23" i="4"/>
  <c r="C27" i="4"/>
  <c r="B19" i="4"/>
  <c r="B23" i="4"/>
  <c r="C83" i="4"/>
  <c r="C91" i="4"/>
  <c r="C99" i="4"/>
  <c r="C107" i="4"/>
  <c r="C115" i="4"/>
  <c r="B21" i="4"/>
  <c r="B15" i="4"/>
  <c r="C78" i="4"/>
  <c r="C86" i="4"/>
  <c r="C94" i="4"/>
  <c r="C102" i="4"/>
  <c r="C110" i="4"/>
  <c r="C20" i="4"/>
  <c r="C28" i="4"/>
  <c r="B16" i="4"/>
  <c r="B24" i="4"/>
  <c r="C79" i="4"/>
  <c r="C87" i="4"/>
  <c r="C95" i="4"/>
  <c r="C103" i="4"/>
  <c r="C111" i="4"/>
  <c r="C119" i="4"/>
  <c r="C21" i="4"/>
  <c r="B17" i="4"/>
  <c r="C82" i="4"/>
  <c r="C90" i="4"/>
  <c r="C98" i="4"/>
  <c r="A124" i="4" l="1"/>
  <c r="C123" i="4"/>
  <c r="B25" i="4"/>
  <c r="C118" i="4"/>
  <c r="B27" i="4"/>
  <c r="C120" i="4"/>
  <c r="C24" i="1"/>
  <c r="C93" i="2"/>
  <c r="C88" i="2"/>
  <c r="C25" i="4"/>
  <c r="C89" i="2"/>
  <c r="L20" i="1"/>
  <c r="C90" i="2"/>
  <c r="C91" i="2"/>
  <c r="B21" i="2"/>
  <c r="L19" i="1"/>
  <c r="L22" i="1"/>
  <c r="C92" i="2"/>
  <c r="L21" i="1"/>
  <c r="L23" i="1"/>
  <c r="C78" i="3"/>
  <c r="A79" i="3"/>
  <c r="A18" i="3"/>
  <c r="C17" i="3"/>
  <c r="A29" i="4"/>
  <c r="B28" i="4"/>
  <c r="A25" i="1"/>
  <c r="K24" i="1"/>
  <c r="E24" i="1"/>
  <c r="I24" i="1"/>
  <c r="C26" i="4"/>
  <c r="B26" i="4"/>
  <c r="B17" i="3"/>
  <c r="A26" i="2"/>
  <c r="B25" i="2"/>
  <c r="A95" i="2"/>
  <c r="C94" i="2"/>
  <c r="A125" i="4" l="1"/>
  <c r="C124" i="4"/>
  <c r="A96" i="2"/>
  <c r="C95" i="2"/>
  <c r="L24" i="1"/>
  <c r="C79" i="3"/>
  <c r="A80" i="3"/>
  <c r="A26" i="1"/>
  <c r="B25" i="1"/>
  <c r="E25" i="1"/>
  <c r="I25" i="1"/>
  <c r="K25" i="1"/>
  <c r="C25" i="1"/>
  <c r="A19" i="3"/>
  <c r="B18" i="3"/>
  <c r="C18" i="3"/>
  <c r="A27" i="2"/>
  <c r="B26" i="2"/>
  <c r="C26" i="2"/>
  <c r="A30" i="4"/>
  <c r="C29" i="4"/>
  <c r="B29" i="4"/>
  <c r="A126" i="4" l="1"/>
  <c r="C125" i="4"/>
  <c r="A20" i="3"/>
  <c r="B19" i="3"/>
  <c r="C19" i="3"/>
  <c r="A28" i="2"/>
  <c r="C27" i="2"/>
  <c r="B27" i="2"/>
  <c r="A31" i="4"/>
  <c r="C30" i="4"/>
  <c r="B30" i="4"/>
  <c r="B26" i="1"/>
  <c r="A27" i="1"/>
  <c r="C26" i="1"/>
  <c r="I26" i="1"/>
  <c r="K26" i="1"/>
  <c r="E26" i="1"/>
  <c r="L25" i="1"/>
  <c r="C80" i="3"/>
  <c r="A81" i="3"/>
  <c r="A97" i="2"/>
  <c r="C96" i="2"/>
  <c r="A127" i="4" l="1"/>
  <c r="C126" i="4"/>
  <c r="A29" i="2"/>
  <c r="C28" i="2"/>
  <c r="B28" i="2"/>
  <c r="A98" i="2"/>
  <c r="C97" i="2"/>
  <c r="A28" i="1"/>
  <c r="C27" i="1"/>
  <c r="E27" i="1"/>
  <c r="I27" i="1"/>
  <c r="K27" i="1"/>
  <c r="B27" i="1"/>
  <c r="A32" i="4"/>
  <c r="C31" i="4"/>
  <c r="B31" i="4"/>
  <c r="C81" i="3"/>
  <c r="A82" i="3"/>
  <c r="L26" i="1"/>
  <c r="A21" i="3"/>
  <c r="C20" i="3"/>
  <c r="B20" i="3"/>
  <c r="A128" i="4" l="1"/>
  <c r="C127" i="4"/>
  <c r="A29" i="1"/>
  <c r="K28" i="1"/>
  <c r="E28" i="1"/>
  <c r="I28" i="1"/>
  <c r="B28" i="1"/>
  <c r="C28" i="1"/>
  <c r="C82" i="3"/>
  <c r="A83" i="3"/>
  <c r="A33" i="4"/>
  <c r="C32" i="4"/>
  <c r="B32" i="4"/>
  <c r="A99" i="2"/>
  <c r="C98" i="2"/>
  <c r="A22" i="3"/>
  <c r="C21" i="3"/>
  <c r="B21" i="3"/>
  <c r="L27" i="1"/>
  <c r="A30" i="2"/>
  <c r="B29" i="2"/>
  <c r="C29" i="2"/>
  <c r="A129" i="4" l="1"/>
  <c r="C128" i="4"/>
  <c r="L28" i="1"/>
  <c r="A100" i="2"/>
  <c r="C99" i="2"/>
  <c r="C83" i="3"/>
  <c r="A84" i="3"/>
  <c r="A31" i="2"/>
  <c r="C30" i="2"/>
  <c r="B30" i="2"/>
  <c r="A23" i="3"/>
  <c r="C22" i="3"/>
  <c r="B22" i="3"/>
  <c r="A34" i="4"/>
  <c r="C33" i="4"/>
  <c r="B33" i="4"/>
  <c r="A30" i="1"/>
  <c r="B29" i="1"/>
  <c r="E29" i="1"/>
  <c r="I29" i="1"/>
  <c r="K29" i="1"/>
  <c r="C29" i="1"/>
  <c r="A130" i="4" l="1"/>
  <c r="C129" i="4"/>
  <c r="A24" i="3"/>
  <c r="C23" i="3"/>
  <c r="B23" i="3"/>
  <c r="C84" i="3"/>
  <c r="A85" i="3"/>
  <c r="A35" i="4"/>
  <c r="B34" i="4"/>
  <c r="C34" i="4"/>
  <c r="C30" i="1"/>
  <c r="B30" i="1"/>
  <c r="I30" i="1"/>
  <c r="K30" i="1"/>
  <c r="A31" i="1"/>
  <c r="E30" i="1"/>
  <c r="L29" i="1"/>
  <c r="A32" i="2"/>
  <c r="C31" i="2"/>
  <c r="B31" i="2"/>
  <c r="A101" i="2"/>
  <c r="C100" i="2"/>
  <c r="A131" i="4" l="1"/>
  <c r="C130" i="4"/>
  <c r="B32" i="2"/>
  <c r="A33" i="2"/>
  <c r="C32" i="2"/>
  <c r="L30" i="1"/>
  <c r="A102" i="2"/>
  <c r="C101" i="2"/>
  <c r="A36" i="4"/>
  <c r="B35" i="4"/>
  <c r="C35" i="4"/>
  <c r="A32" i="1"/>
  <c r="C31" i="1"/>
  <c r="E31" i="1"/>
  <c r="I31" i="1"/>
  <c r="K31" i="1"/>
  <c r="B31" i="1"/>
  <c r="C85" i="3"/>
  <c r="A86" i="3"/>
  <c r="A25" i="3"/>
  <c r="B24" i="3"/>
  <c r="C24" i="3"/>
  <c r="A132" i="4" l="1"/>
  <c r="C131" i="4"/>
  <c r="A33" i="1"/>
  <c r="K32" i="1"/>
  <c r="E32" i="1"/>
  <c r="I32" i="1"/>
  <c r="B32" i="1"/>
  <c r="C32" i="1"/>
  <c r="A34" i="2"/>
  <c r="B33" i="2"/>
  <c r="C33" i="2"/>
  <c r="A37" i="4"/>
  <c r="B36" i="4"/>
  <c r="C36" i="4"/>
  <c r="A26" i="3"/>
  <c r="B25" i="3"/>
  <c r="C25" i="3"/>
  <c r="C86" i="3"/>
  <c r="A87" i="3"/>
  <c r="L31" i="1"/>
  <c r="A103" i="2"/>
  <c r="C102" i="2"/>
  <c r="A133" i="4" l="1"/>
  <c r="C132" i="4"/>
  <c r="L32" i="1"/>
  <c r="A35" i="2"/>
  <c r="C34" i="2"/>
  <c r="B34" i="2"/>
  <c r="A38" i="4"/>
  <c r="B37" i="4"/>
  <c r="C37" i="4"/>
  <c r="A104" i="2"/>
  <c r="C103" i="2"/>
  <c r="C87" i="3"/>
  <c r="A88" i="3"/>
  <c r="A27" i="3"/>
  <c r="C26" i="3"/>
  <c r="B26" i="3"/>
  <c r="A34" i="1"/>
  <c r="B33" i="1"/>
  <c r="E33" i="1"/>
  <c r="I33" i="1"/>
  <c r="K33" i="1"/>
  <c r="C33" i="1"/>
  <c r="A134" i="4" l="1"/>
  <c r="C133" i="4"/>
  <c r="A39" i="4"/>
  <c r="C38" i="4"/>
  <c r="B38" i="4"/>
  <c r="A28" i="3"/>
  <c r="B27" i="3"/>
  <c r="C27" i="3"/>
  <c r="A105" i="2"/>
  <c r="C104" i="2"/>
  <c r="B34" i="1"/>
  <c r="A35" i="1"/>
  <c r="C34" i="1"/>
  <c r="I34" i="1"/>
  <c r="K34" i="1"/>
  <c r="E34" i="1"/>
  <c r="C88" i="3"/>
  <c r="A89" i="3"/>
  <c r="L33" i="1"/>
  <c r="A36" i="2"/>
  <c r="B35" i="2"/>
  <c r="C35" i="2"/>
  <c r="A135" i="4" l="1"/>
  <c r="C135" i="4" s="1"/>
  <c r="C134" i="4"/>
  <c r="L34" i="1"/>
  <c r="A106" i="2"/>
  <c r="C105" i="2"/>
  <c r="A37" i="2"/>
  <c r="C36" i="2"/>
  <c r="B36" i="2"/>
  <c r="A36" i="1"/>
  <c r="E35" i="1"/>
  <c r="I35" i="1"/>
  <c r="C35" i="1"/>
  <c r="K35" i="1"/>
  <c r="B35" i="1"/>
  <c r="C89" i="3"/>
  <c r="A90" i="3"/>
  <c r="A29" i="3"/>
  <c r="B28" i="3"/>
  <c r="C28" i="3"/>
  <c r="A40" i="4"/>
  <c r="B39" i="4"/>
  <c r="C39" i="4"/>
  <c r="L35" i="1" l="1"/>
  <c r="A38" i="2"/>
  <c r="B37" i="2"/>
  <c r="C37" i="2"/>
  <c r="A30" i="3"/>
  <c r="B29" i="3"/>
  <c r="C29" i="3"/>
  <c r="A37" i="1"/>
  <c r="K36" i="1"/>
  <c r="E36" i="1"/>
  <c r="I36" i="1"/>
  <c r="B36" i="1"/>
  <c r="C36" i="1"/>
  <c r="A41" i="4"/>
  <c r="B40" i="4"/>
  <c r="C40" i="4"/>
  <c r="C90" i="3"/>
  <c r="A91" i="3"/>
  <c r="A107" i="2"/>
  <c r="C106" i="2"/>
  <c r="A31" i="3" l="1"/>
  <c r="B30" i="3"/>
  <c r="C30" i="3"/>
  <c r="A108" i="2"/>
  <c r="C107" i="2"/>
  <c r="A38" i="1"/>
  <c r="B37" i="1"/>
  <c r="I37" i="1"/>
  <c r="E37" i="1"/>
  <c r="K37" i="1"/>
  <c r="C37" i="1"/>
  <c r="L36" i="1"/>
  <c r="A92" i="3"/>
  <c r="C91" i="3"/>
  <c r="A42" i="4"/>
  <c r="B41" i="4"/>
  <c r="C41" i="4"/>
  <c r="A39" i="2"/>
  <c r="C38" i="2"/>
  <c r="B38" i="2"/>
  <c r="L37" i="1" l="1"/>
  <c r="A109" i="2"/>
  <c r="C108" i="2"/>
  <c r="A43" i="4"/>
  <c r="B42" i="4"/>
  <c r="C42" i="4"/>
  <c r="A40" i="2"/>
  <c r="C39" i="2"/>
  <c r="B39" i="2"/>
  <c r="C38" i="1"/>
  <c r="A39" i="1"/>
  <c r="B38" i="1"/>
  <c r="I38" i="1"/>
  <c r="K38" i="1"/>
  <c r="E38" i="1"/>
  <c r="C92" i="3"/>
  <c r="A93" i="3"/>
  <c r="A32" i="3"/>
  <c r="B31" i="3"/>
  <c r="C31" i="3"/>
  <c r="L38" i="1" l="1"/>
  <c r="C93" i="3"/>
  <c r="A94" i="3"/>
  <c r="A44" i="4"/>
  <c r="B43" i="4"/>
  <c r="C43" i="4"/>
  <c r="A40" i="1"/>
  <c r="C39" i="1"/>
  <c r="E39" i="1"/>
  <c r="I39" i="1"/>
  <c r="K39" i="1"/>
  <c r="B39" i="1"/>
  <c r="A41" i="2"/>
  <c r="B40" i="2"/>
  <c r="C40" i="2"/>
  <c r="A33" i="3"/>
  <c r="B32" i="3"/>
  <c r="C32" i="3"/>
  <c r="A110" i="2"/>
  <c r="C109" i="2"/>
  <c r="A41" i="1" l="1"/>
  <c r="K40" i="1"/>
  <c r="E40" i="1"/>
  <c r="I40" i="1"/>
  <c r="B40" i="1"/>
  <c r="C40" i="1"/>
  <c r="C94" i="3"/>
  <c r="A95" i="3"/>
  <c r="A42" i="2"/>
  <c r="B41" i="2"/>
  <c r="C41" i="2"/>
  <c r="A34" i="3"/>
  <c r="B33" i="3"/>
  <c r="C33" i="3"/>
  <c r="A45" i="4"/>
  <c r="C44" i="4"/>
  <c r="B44" i="4"/>
  <c r="A111" i="2"/>
  <c r="C110" i="2"/>
  <c r="L39" i="1"/>
  <c r="L40" i="1" l="1"/>
  <c r="C95" i="3"/>
  <c r="A96" i="3"/>
  <c r="A35" i="3"/>
  <c r="B34" i="3"/>
  <c r="C34" i="3"/>
  <c r="A46" i="4"/>
  <c r="C45" i="4"/>
  <c r="B45" i="4"/>
  <c r="A112" i="2"/>
  <c r="C111" i="2"/>
  <c r="A43" i="2"/>
  <c r="C42" i="2"/>
  <c r="B42" i="2"/>
  <c r="A42" i="1"/>
  <c r="B41" i="1"/>
  <c r="E41" i="1"/>
  <c r="I41" i="1"/>
  <c r="K41" i="1"/>
  <c r="C41" i="1"/>
  <c r="A44" i="2" l="1"/>
  <c r="C43" i="2"/>
  <c r="B43" i="2"/>
  <c r="A36" i="3"/>
  <c r="B35" i="3"/>
  <c r="C35" i="3"/>
  <c r="B42" i="1"/>
  <c r="A43" i="1"/>
  <c r="C42" i="1"/>
  <c r="K42" i="1"/>
  <c r="I42" i="1"/>
  <c r="E42" i="1"/>
  <c r="A47" i="4"/>
  <c r="B46" i="4"/>
  <c r="C46" i="4"/>
  <c r="C96" i="3"/>
  <c r="A97" i="3"/>
  <c r="L41" i="1"/>
  <c r="A113" i="2"/>
  <c r="C112" i="2"/>
  <c r="L42" i="1" l="1"/>
  <c r="A44" i="1"/>
  <c r="E43" i="1"/>
  <c r="I43" i="1"/>
  <c r="K43" i="1"/>
  <c r="C43" i="1"/>
  <c r="B43" i="1"/>
  <c r="A37" i="3"/>
  <c r="C36" i="3"/>
  <c r="B36" i="3"/>
  <c r="A114" i="2"/>
  <c r="C113" i="2"/>
  <c r="C97" i="3"/>
  <c r="A98" i="3"/>
  <c r="A48" i="4"/>
  <c r="C47" i="4"/>
  <c r="B47" i="4"/>
  <c r="A45" i="2"/>
  <c r="C44" i="2"/>
  <c r="B44" i="2"/>
  <c r="A38" i="3" l="1"/>
  <c r="C37" i="3"/>
  <c r="B37" i="3"/>
  <c r="L43" i="1"/>
  <c r="A115" i="2"/>
  <c r="C114" i="2"/>
  <c r="A49" i="4"/>
  <c r="B48" i="4"/>
  <c r="C48" i="4"/>
  <c r="A46" i="2"/>
  <c r="B45" i="2"/>
  <c r="C45" i="2"/>
  <c r="C98" i="3"/>
  <c r="A99" i="3"/>
  <c r="A45" i="1"/>
  <c r="K44" i="1"/>
  <c r="E44" i="1"/>
  <c r="I44" i="1"/>
  <c r="B44" i="1"/>
  <c r="C44" i="1"/>
  <c r="A46" i="1" l="1"/>
  <c r="B45" i="1"/>
  <c r="I45" i="1"/>
  <c r="E45" i="1"/>
  <c r="K45" i="1"/>
  <c r="C45" i="1"/>
  <c r="A50" i="4"/>
  <c r="B49" i="4"/>
  <c r="C49" i="4"/>
  <c r="A47" i="2"/>
  <c r="C46" i="2"/>
  <c r="B46" i="2"/>
  <c r="L44" i="1"/>
  <c r="C99" i="3"/>
  <c r="A100" i="3"/>
  <c r="A116" i="2"/>
  <c r="C115" i="2"/>
  <c r="A39" i="3"/>
  <c r="B38" i="3"/>
  <c r="C38" i="3"/>
  <c r="L45" i="1" l="1"/>
  <c r="A117" i="2"/>
  <c r="C116" i="2"/>
  <c r="A51" i="4"/>
  <c r="B50" i="4"/>
  <c r="C50" i="4"/>
  <c r="C100" i="3"/>
  <c r="A101" i="3"/>
  <c r="A40" i="3"/>
  <c r="C39" i="3"/>
  <c r="B39" i="3"/>
  <c r="A48" i="2"/>
  <c r="C47" i="2"/>
  <c r="B47" i="2"/>
  <c r="C46" i="1"/>
  <c r="K46" i="1"/>
  <c r="A47" i="1"/>
  <c r="I46" i="1"/>
  <c r="B46" i="1"/>
  <c r="E46" i="1"/>
  <c r="A48" i="1" l="1"/>
  <c r="C47" i="1"/>
  <c r="E47" i="1"/>
  <c r="I47" i="1"/>
  <c r="K47" i="1"/>
  <c r="B47" i="1"/>
  <c r="A41" i="3"/>
  <c r="B40" i="3"/>
  <c r="C40" i="3"/>
  <c r="A49" i="2"/>
  <c r="B48" i="2"/>
  <c r="C48" i="2"/>
  <c r="C101" i="3"/>
  <c r="A102" i="3"/>
  <c r="A52" i="4"/>
  <c r="B51" i="4"/>
  <c r="C51" i="4"/>
  <c r="L46" i="1"/>
  <c r="A118" i="2"/>
  <c r="C117" i="2"/>
  <c r="L47" i="1" l="1"/>
  <c r="A119" i="2"/>
  <c r="C118" i="2"/>
  <c r="A53" i="4"/>
  <c r="B52" i="4"/>
  <c r="C52" i="4"/>
  <c r="A42" i="3"/>
  <c r="C41" i="3"/>
  <c r="B41" i="3"/>
  <c r="C102" i="3"/>
  <c r="A103" i="3"/>
  <c r="B49" i="2"/>
  <c r="A50" i="2"/>
  <c r="C49" i="2"/>
  <c r="A49" i="1"/>
  <c r="K48" i="1"/>
  <c r="E48" i="1"/>
  <c r="I48" i="1"/>
  <c r="B48" i="1"/>
  <c r="C48" i="1"/>
  <c r="A51" i="2" l="1"/>
  <c r="B50" i="2"/>
  <c r="C50" i="2"/>
  <c r="A54" i="4"/>
  <c r="C53" i="4"/>
  <c r="B53" i="4"/>
  <c r="A50" i="1"/>
  <c r="B49" i="1"/>
  <c r="I49" i="1"/>
  <c r="E49" i="1"/>
  <c r="K49" i="1"/>
  <c r="C49" i="1"/>
  <c r="C103" i="3"/>
  <c r="A104" i="3"/>
  <c r="A43" i="3"/>
  <c r="C42" i="3"/>
  <c r="B42" i="3"/>
  <c r="L48" i="1"/>
  <c r="A120" i="2"/>
  <c r="C119" i="2"/>
  <c r="A55" i="4" l="1"/>
  <c r="C54" i="4"/>
  <c r="B54" i="4"/>
  <c r="A121" i="2"/>
  <c r="C120" i="2"/>
  <c r="A44" i="3"/>
  <c r="B43" i="3"/>
  <c r="C43" i="3"/>
  <c r="B50" i="1"/>
  <c r="A51" i="1"/>
  <c r="C50" i="1"/>
  <c r="K50" i="1"/>
  <c r="I50" i="1"/>
  <c r="E50" i="1"/>
  <c r="C104" i="3"/>
  <c r="A105" i="3"/>
  <c r="L49" i="1"/>
  <c r="A52" i="2"/>
  <c r="B51" i="2"/>
  <c r="C51" i="2"/>
  <c r="C105" i="3" l="1"/>
  <c r="A106" i="3"/>
  <c r="A122" i="2"/>
  <c r="C121" i="2"/>
  <c r="A53" i="2"/>
  <c r="B52" i="2"/>
  <c r="C52" i="2"/>
  <c r="A52" i="1"/>
  <c r="E51" i="1"/>
  <c r="I51" i="1"/>
  <c r="K51" i="1"/>
  <c r="B51" i="1"/>
  <c r="C51" i="1"/>
  <c r="A45" i="3"/>
  <c r="B44" i="3"/>
  <c r="C44" i="3"/>
  <c r="L50" i="1"/>
  <c r="A56" i="4"/>
  <c r="C55" i="4"/>
  <c r="B55" i="4"/>
  <c r="A57" i="4" l="1"/>
  <c r="C56" i="4"/>
  <c r="B56" i="4"/>
  <c r="C106" i="3"/>
  <c r="A107" i="3"/>
  <c r="A53" i="1"/>
  <c r="K52" i="1"/>
  <c r="E52" i="1"/>
  <c r="I52" i="1"/>
  <c r="B52" i="1"/>
  <c r="C52" i="1"/>
  <c r="A123" i="2"/>
  <c r="C122" i="2"/>
  <c r="A46" i="3"/>
  <c r="C45" i="3"/>
  <c r="B45" i="3"/>
  <c r="L51" i="1"/>
  <c r="A54" i="2"/>
  <c r="C53" i="2"/>
  <c r="B53" i="2"/>
  <c r="A124" i="2" l="1"/>
  <c r="C123" i="2"/>
  <c r="A55" i="2"/>
  <c r="C54" i="2"/>
  <c r="B54" i="2"/>
  <c r="A47" i="3"/>
  <c r="C46" i="3"/>
  <c r="B46" i="3"/>
  <c r="A54" i="1"/>
  <c r="C53" i="1"/>
  <c r="B53" i="1"/>
  <c r="E53" i="1"/>
  <c r="I53" i="1"/>
  <c r="K53" i="1"/>
  <c r="L52" i="1"/>
  <c r="A108" i="3"/>
  <c r="C107" i="3"/>
  <c r="A58" i="4"/>
  <c r="B57" i="4"/>
  <c r="C57" i="4"/>
  <c r="A56" i="2" l="1"/>
  <c r="C55" i="2"/>
  <c r="B55" i="2"/>
  <c r="A59" i="4"/>
  <c r="B58" i="4"/>
  <c r="C58" i="4"/>
  <c r="C108" i="3"/>
  <c r="A109" i="3"/>
  <c r="A48" i="3"/>
  <c r="B47" i="3"/>
  <c r="C47" i="3"/>
  <c r="L53" i="1"/>
  <c r="C54" i="1"/>
  <c r="K54" i="1"/>
  <c r="I54" i="1"/>
  <c r="A55" i="1"/>
  <c r="B54" i="1"/>
  <c r="E54" i="1"/>
  <c r="A125" i="2"/>
  <c r="C124" i="2"/>
  <c r="L54" i="1" l="1"/>
  <c r="A56" i="1"/>
  <c r="E55" i="1"/>
  <c r="I55" i="1"/>
  <c r="K55" i="1"/>
  <c r="C55" i="1"/>
  <c r="B55" i="1"/>
  <c r="C109" i="3"/>
  <c r="A110" i="3"/>
  <c r="A60" i="4"/>
  <c r="C60" i="4" s="1"/>
  <c r="B59" i="4"/>
  <c r="C59" i="4"/>
  <c r="A126" i="2"/>
  <c r="C125" i="2"/>
  <c r="A49" i="3"/>
  <c r="B48" i="3"/>
  <c r="C48" i="3"/>
  <c r="A57" i="2"/>
  <c r="B56" i="2"/>
  <c r="C56" i="2"/>
  <c r="A127" i="2" l="1"/>
  <c r="C126" i="2"/>
  <c r="C110" i="3"/>
  <c r="A111" i="3"/>
  <c r="L55" i="1"/>
  <c r="A50" i="3"/>
  <c r="C49" i="3"/>
  <c r="B49" i="3"/>
  <c r="A58" i="2"/>
  <c r="B57" i="2"/>
  <c r="C57" i="2"/>
  <c r="A61" i="4"/>
  <c r="B60" i="4"/>
  <c r="A57" i="1"/>
  <c r="K56" i="1"/>
  <c r="E56" i="1"/>
  <c r="I56" i="1"/>
  <c r="C56" i="1"/>
  <c r="B56" i="1"/>
  <c r="C111" i="3" l="1"/>
  <c r="A112" i="3"/>
  <c r="L56" i="1"/>
  <c r="A62" i="4"/>
  <c r="C61" i="4"/>
  <c r="B61" i="4"/>
  <c r="A58" i="1"/>
  <c r="C57" i="1"/>
  <c r="B57" i="1"/>
  <c r="I57" i="1"/>
  <c r="E57" i="1"/>
  <c r="K57" i="1"/>
  <c r="A51" i="3"/>
  <c r="B50" i="3"/>
  <c r="C50" i="3"/>
  <c r="A59" i="2"/>
  <c r="B58" i="2"/>
  <c r="C58" i="2"/>
  <c r="A128" i="2"/>
  <c r="C127" i="2"/>
  <c r="A60" i="2" l="1"/>
  <c r="C59" i="2"/>
  <c r="B59" i="2"/>
  <c r="A129" i="2"/>
  <c r="C128" i="2"/>
  <c r="C112" i="3"/>
  <c r="A113" i="3"/>
  <c r="A63" i="4"/>
  <c r="C62" i="4"/>
  <c r="B62" i="4"/>
  <c r="C58" i="1"/>
  <c r="B58" i="1"/>
  <c r="A59" i="1"/>
  <c r="K58" i="1"/>
  <c r="I58" i="1"/>
  <c r="E58" i="1"/>
  <c r="L57" i="1"/>
  <c r="A52" i="3"/>
  <c r="B51" i="3"/>
  <c r="C51" i="3"/>
  <c r="L58" i="1" l="1"/>
  <c r="A53" i="3"/>
  <c r="C52" i="3"/>
  <c r="B52" i="3"/>
  <c r="A64" i="4"/>
  <c r="C63" i="4"/>
  <c r="B63" i="4"/>
  <c r="A130" i="2"/>
  <c r="C129" i="2"/>
  <c r="C113" i="3"/>
  <c r="A114" i="3"/>
  <c r="A60" i="1"/>
  <c r="E59" i="1"/>
  <c r="I59" i="1"/>
  <c r="K59" i="1"/>
  <c r="C59" i="1"/>
  <c r="B59" i="1"/>
  <c r="A61" i="2"/>
  <c r="C60" i="2"/>
  <c r="B60" i="2"/>
  <c r="A65" i="4" l="1"/>
  <c r="C64" i="4"/>
  <c r="B64" i="4"/>
  <c r="K60" i="1"/>
  <c r="E60" i="1"/>
  <c r="A61" i="1"/>
  <c r="I60" i="1"/>
  <c r="C60" i="1"/>
  <c r="B60" i="1"/>
  <c r="A131" i="2"/>
  <c r="C130" i="2"/>
  <c r="C114" i="3"/>
  <c r="A115" i="3"/>
  <c r="A62" i="2"/>
  <c r="B61" i="2"/>
  <c r="C61" i="2"/>
  <c r="L59" i="1"/>
  <c r="A54" i="3"/>
  <c r="C53" i="3"/>
  <c r="B53" i="3"/>
  <c r="A62" i="1" l="1"/>
  <c r="C61" i="1"/>
  <c r="B61" i="1"/>
  <c r="E61" i="1"/>
  <c r="I61" i="1"/>
  <c r="K61" i="1"/>
  <c r="L60" i="1"/>
  <c r="A55" i="3"/>
  <c r="C54" i="3"/>
  <c r="B54" i="3"/>
  <c r="A63" i="2"/>
  <c r="C62" i="2"/>
  <c r="B62" i="2"/>
  <c r="A132" i="2"/>
  <c r="C131" i="2"/>
  <c r="A116" i="3"/>
  <c r="C115" i="3"/>
  <c r="A66" i="4"/>
  <c r="C65" i="4"/>
  <c r="B65" i="4"/>
  <c r="C116" i="3" l="1"/>
  <c r="A117" i="3"/>
  <c r="A56" i="3"/>
  <c r="C55" i="3"/>
  <c r="B55" i="3"/>
  <c r="A64" i="2"/>
  <c r="C63" i="2"/>
  <c r="B63" i="2"/>
  <c r="A67" i="4"/>
  <c r="B66" i="4"/>
  <c r="C66" i="4"/>
  <c r="A133" i="2"/>
  <c r="C132" i="2"/>
  <c r="L61" i="1"/>
  <c r="A63" i="1"/>
  <c r="B62" i="1"/>
  <c r="K62" i="1"/>
  <c r="C62" i="1"/>
  <c r="I62" i="1"/>
  <c r="E62" i="1"/>
  <c r="L62" i="1" l="1"/>
  <c r="A134" i="2"/>
  <c r="C133" i="2"/>
  <c r="A64" i="1"/>
  <c r="E63" i="1"/>
  <c r="I63" i="1"/>
  <c r="K63" i="1"/>
  <c r="C63" i="1"/>
  <c r="B63" i="1"/>
  <c r="A57" i="3"/>
  <c r="B56" i="3"/>
  <c r="C56" i="3"/>
  <c r="B64" i="2"/>
  <c r="A65" i="2"/>
  <c r="C64" i="2"/>
  <c r="C117" i="3"/>
  <c r="A118" i="3"/>
  <c r="A68" i="4"/>
  <c r="B67" i="4"/>
  <c r="C67" i="4"/>
  <c r="C118" i="3" l="1"/>
  <c r="A119" i="3"/>
  <c r="A65" i="1"/>
  <c r="K64" i="1"/>
  <c r="E64" i="1"/>
  <c r="I64" i="1"/>
  <c r="C64" i="1"/>
  <c r="B64" i="1"/>
  <c r="A69" i="4"/>
  <c r="B68" i="4"/>
  <c r="C68" i="4"/>
  <c r="A66" i="2"/>
  <c r="B65" i="2"/>
  <c r="C65" i="2"/>
  <c r="A58" i="3"/>
  <c r="B57" i="3"/>
  <c r="C57" i="3"/>
  <c r="L63" i="1"/>
  <c r="A135" i="2"/>
  <c r="C135" i="2" s="1"/>
  <c r="C134" i="2"/>
  <c r="A67" i="2" l="1"/>
  <c r="C66" i="2"/>
  <c r="B66" i="2"/>
  <c r="A59" i="3"/>
  <c r="C58" i="3"/>
  <c r="B58" i="3"/>
  <c r="C65" i="1"/>
  <c r="B65" i="1"/>
  <c r="A66" i="1"/>
  <c r="E65" i="1"/>
  <c r="I65" i="1"/>
  <c r="K65" i="1"/>
  <c r="L64" i="1"/>
  <c r="C119" i="3"/>
  <c r="A120" i="3"/>
  <c r="A70" i="4"/>
  <c r="B69" i="4"/>
  <c r="C69" i="4"/>
  <c r="A71" i="4" l="1"/>
  <c r="C70" i="4"/>
  <c r="B70" i="4"/>
  <c r="A60" i="3"/>
  <c r="B59" i="3"/>
  <c r="C59" i="3"/>
  <c r="C120" i="3"/>
  <c r="A121" i="3"/>
  <c r="L65" i="1"/>
  <c r="C66" i="1"/>
  <c r="B66" i="1"/>
  <c r="A67" i="1"/>
  <c r="I66" i="1"/>
  <c r="K66" i="1"/>
  <c r="E66" i="1"/>
  <c r="A68" i="2"/>
  <c r="B67" i="2"/>
  <c r="C67" i="2"/>
  <c r="A69" i="2" l="1"/>
  <c r="C68" i="2"/>
  <c r="B68" i="2"/>
  <c r="A68" i="1"/>
  <c r="E67" i="1"/>
  <c r="I67" i="1"/>
  <c r="K67" i="1"/>
  <c r="B67" i="1"/>
  <c r="C67" i="1"/>
  <c r="C121" i="3"/>
  <c r="A122" i="3"/>
  <c r="A61" i="3"/>
  <c r="B60" i="3"/>
  <c r="C60" i="3"/>
  <c r="L66" i="1"/>
  <c r="A72" i="4"/>
  <c r="B71" i="4"/>
  <c r="C71" i="4"/>
  <c r="A73" i="4" l="1"/>
  <c r="B72" i="4"/>
  <c r="C72" i="4"/>
  <c r="A62" i="3"/>
  <c r="B61" i="3"/>
  <c r="C61" i="3"/>
  <c r="K68" i="1"/>
  <c r="A69" i="1"/>
  <c r="E68" i="1"/>
  <c r="I68" i="1"/>
  <c r="B68" i="1"/>
  <c r="C68" i="1"/>
  <c r="C122" i="3"/>
  <c r="A123" i="3"/>
  <c r="L67" i="1"/>
  <c r="A70" i="2"/>
  <c r="C69" i="2"/>
  <c r="B69" i="2"/>
  <c r="A124" i="3" l="1"/>
  <c r="C123" i="3"/>
  <c r="A71" i="2"/>
  <c r="C70" i="2"/>
  <c r="B70" i="2"/>
  <c r="A70" i="1"/>
  <c r="C69" i="1"/>
  <c r="B69" i="1"/>
  <c r="E69" i="1"/>
  <c r="I69" i="1"/>
  <c r="K69" i="1"/>
  <c r="A63" i="3"/>
  <c r="B62" i="3"/>
  <c r="C62" i="3"/>
  <c r="L68" i="1"/>
  <c r="A74" i="4"/>
  <c r="C73" i="4"/>
  <c r="B73" i="4"/>
  <c r="A71" i="1" l="1"/>
  <c r="K70" i="1"/>
  <c r="B70" i="1"/>
  <c r="I70" i="1"/>
  <c r="C70" i="1"/>
  <c r="E70" i="1"/>
  <c r="A75" i="4"/>
  <c r="B74" i="4"/>
  <c r="C74" i="4"/>
  <c r="A64" i="3"/>
  <c r="B63" i="3"/>
  <c r="C63" i="3"/>
  <c r="A72" i="2"/>
  <c r="C71" i="2"/>
  <c r="B71" i="2"/>
  <c r="L69" i="1"/>
  <c r="C124" i="3"/>
  <c r="A125" i="3"/>
  <c r="L70" i="1" l="1"/>
  <c r="C75" i="4"/>
  <c r="B75" i="4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B96" i="4" s="1"/>
  <c r="B97" i="4" s="1"/>
  <c r="B98" i="4" s="1"/>
  <c r="B99" i="4" s="1"/>
  <c r="B100" i="4" s="1"/>
  <c r="B101" i="4" s="1"/>
  <c r="B102" i="4" s="1"/>
  <c r="B103" i="4" s="1"/>
  <c r="B104" i="4" s="1"/>
  <c r="B105" i="4" s="1"/>
  <c r="B106" i="4" s="1"/>
  <c r="B107" i="4" s="1"/>
  <c r="B108" i="4" s="1"/>
  <c r="B109" i="4" s="1"/>
  <c r="B110" i="4" s="1"/>
  <c r="B111" i="4" s="1"/>
  <c r="B112" i="4" s="1"/>
  <c r="B113" i="4" s="1"/>
  <c r="B114" i="4" s="1"/>
  <c r="B115" i="4" s="1"/>
  <c r="B116" i="4" s="1"/>
  <c r="B117" i="4" s="1"/>
  <c r="B118" i="4" s="1"/>
  <c r="B119" i="4" s="1"/>
  <c r="B120" i="4" s="1"/>
  <c r="B121" i="4" s="1"/>
  <c r="B122" i="4" s="1"/>
  <c r="B123" i="4" s="1"/>
  <c r="B124" i="4" s="1"/>
  <c r="B125" i="4" s="1"/>
  <c r="B126" i="4" s="1"/>
  <c r="B127" i="4" s="1"/>
  <c r="B128" i="4" s="1"/>
  <c r="B129" i="4" s="1"/>
  <c r="B130" i="4" s="1"/>
  <c r="B131" i="4" s="1"/>
  <c r="B132" i="4" s="1"/>
  <c r="B133" i="4" s="1"/>
  <c r="B134" i="4" s="1"/>
  <c r="B135" i="4" s="1"/>
  <c r="C125" i="3"/>
  <c r="A126" i="3"/>
  <c r="A65" i="3"/>
  <c r="B64" i="3"/>
  <c r="C64" i="3"/>
  <c r="A73" i="2"/>
  <c r="B72" i="2"/>
  <c r="C72" i="2"/>
  <c r="A72" i="1"/>
  <c r="E71" i="1"/>
  <c r="I71" i="1"/>
  <c r="K71" i="1"/>
  <c r="C71" i="1"/>
  <c r="B71" i="1"/>
  <c r="A74" i="2" l="1"/>
  <c r="B73" i="2"/>
  <c r="C73" i="2"/>
  <c r="C126" i="3"/>
  <c r="A127" i="3"/>
  <c r="K72" i="1"/>
  <c r="E72" i="1"/>
  <c r="A73" i="1"/>
  <c r="I72" i="1"/>
  <c r="C72" i="1"/>
  <c r="B72" i="1"/>
  <c r="L71" i="1"/>
  <c r="A66" i="3"/>
  <c r="B65" i="3"/>
  <c r="C65" i="3"/>
  <c r="C73" i="1" l="1"/>
  <c r="B73" i="1"/>
  <c r="A74" i="1"/>
  <c r="E73" i="1"/>
  <c r="I73" i="1"/>
  <c r="K73" i="1"/>
  <c r="A67" i="3"/>
  <c r="B66" i="3"/>
  <c r="C66" i="3"/>
  <c r="L72" i="1"/>
  <c r="C127" i="3"/>
  <c r="A128" i="3"/>
  <c r="A75" i="2"/>
  <c r="C74" i="2"/>
  <c r="B74" i="2"/>
  <c r="C128" i="3" l="1"/>
  <c r="A129" i="3"/>
  <c r="C74" i="1"/>
  <c r="B74" i="1"/>
  <c r="A75" i="1"/>
  <c r="K74" i="1"/>
  <c r="I74" i="1"/>
  <c r="E74" i="1"/>
  <c r="A68" i="3"/>
  <c r="B67" i="3"/>
  <c r="C67" i="3"/>
  <c r="B75" i="2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C75" i="2"/>
  <c r="L73" i="1"/>
  <c r="L74" i="1" l="1"/>
  <c r="C129" i="3"/>
  <c r="A130" i="3"/>
  <c r="A69" i="3"/>
  <c r="C68" i="3"/>
  <c r="B68" i="3"/>
  <c r="A76" i="1"/>
  <c r="E75" i="1"/>
  <c r="I75" i="1"/>
  <c r="K75" i="1"/>
  <c r="C75" i="1"/>
  <c r="B75" i="1"/>
  <c r="L75" i="1" l="1"/>
  <c r="A70" i="3"/>
  <c r="C69" i="3"/>
  <c r="B69" i="3"/>
  <c r="K76" i="1"/>
  <c r="E76" i="1"/>
  <c r="A77" i="1"/>
  <c r="I76" i="1"/>
  <c r="C76" i="1"/>
  <c r="B76" i="1"/>
  <c r="C130" i="3"/>
  <c r="A131" i="3"/>
  <c r="C131" i="3" l="1"/>
  <c r="A132" i="3"/>
  <c r="L76" i="1"/>
  <c r="A78" i="1"/>
  <c r="C77" i="1"/>
  <c r="B77" i="1"/>
  <c r="I77" i="1"/>
  <c r="K77" i="1"/>
  <c r="E77" i="1"/>
  <c r="A71" i="3"/>
  <c r="C70" i="3"/>
  <c r="B70" i="3"/>
  <c r="A79" i="1" l="1"/>
  <c r="E78" i="1"/>
  <c r="I78" i="1"/>
  <c r="K78" i="1"/>
  <c r="B78" i="1"/>
  <c r="C78" i="1"/>
  <c r="L77" i="1"/>
  <c r="A72" i="3"/>
  <c r="C71" i="3"/>
  <c r="B71" i="3"/>
  <c r="C132" i="3"/>
  <c r="A133" i="3"/>
  <c r="C133" i="3" l="1"/>
  <c r="A134" i="3"/>
  <c r="A73" i="3"/>
  <c r="B72" i="3"/>
  <c r="C72" i="3"/>
  <c r="L78" i="1"/>
  <c r="A80" i="1"/>
  <c r="F79" i="1"/>
  <c r="E79" i="1"/>
  <c r="C79" i="1"/>
  <c r="I79" i="1"/>
  <c r="K79" i="1"/>
  <c r="B79" i="1"/>
  <c r="L79" i="1" l="1"/>
  <c r="A81" i="1"/>
  <c r="F80" i="1"/>
  <c r="M80" i="1"/>
  <c r="K80" i="1"/>
  <c r="I80" i="1"/>
  <c r="A74" i="3"/>
  <c r="C73" i="3"/>
  <c r="B73" i="3"/>
  <c r="C81" i="1"/>
  <c r="C80" i="1"/>
  <c r="C134" i="3"/>
  <c r="A135" i="3"/>
  <c r="C135" i="3" s="1"/>
  <c r="B80" i="1"/>
  <c r="B81" i="1"/>
  <c r="L80" i="1" l="1"/>
  <c r="A82" i="1"/>
  <c r="I81" i="1"/>
  <c r="F81" i="1"/>
  <c r="M81" i="1"/>
  <c r="K81" i="1"/>
  <c r="A75" i="3"/>
  <c r="C74" i="3"/>
  <c r="B74" i="3"/>
  <c r="L81" i="1" l="1"/>
  <c r="B75" i="3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B106" i="3" s="1"/>
  <c r="B107" i="3" s="1"/>
  <c r="B108" i="3" s="1"/>
  <c r="B109" i="3" s="1"/>
  <c r="B110" i="3" s="1"/>
  <c r="B111" i="3" s="1"/>
  <c r="B112" i="3" s="1"/>
  <c r="B113" i="3" s="1"/>
  <c r="B114" i="3" s="1"/>
  <c r="B115" i="3" s="1"/>
  <c r="B116" i="3" s="1"/>
  <c r="B117" i="3" s="1"/>
  <c r="B118" i="3" s="1"/>
  <c r="B119" i="3" s="1"/>
  <c r="B120" i="3" s="1"/>
  <c r="B121" i="3" s="1"/>
  <c r="B122" i="3" s="1"/>
  <c r="B123" i="3" s="1"/>
  <c r="B124" i="3" s="1"/>
  <c r="B125" i="3" s="1"/>
  <c r="B126" i="3" s="1"/>
  <c r="B127" i="3" s="1"/>
  <c r="B128" i="3" s="1"/>
  <c r="B129" i="3" s="1"/>
  <c r="B130" i="3" s="1"/>
  <c r="B131" i="3" s="1"/>
  <c r="B132" i="3" s="1"/>
  <c r="B133" i="3" s="1"/>
  <c r="B134" i="3" s="1"/>
  <c r="B135" i="3" s="1"/>
  <c r="C75" i="3"/>
  <c r="A83" i="1"/>
  <c r="I82" i="1"/>
  <c r="K82" i="1"/>
  <c r="F82" i="1"/>
  <c r="M82" i="1"/>
  <c r="C82" i="1"/>
  <c r="B82" i="1"/>
  <c r="L82" i="1" l="1"/>
  <c r="A84" i="1"/>
  <c r="I83" i="1"/>
  <c r="K83" i="1"/>
  <c r="F83" i="1"/>
  <c r="M83" i="1"/>
  <c r="C83" i="1"/>
  <c r="B83" i="1"/>
  <c r="L83" i="1" l="1"/>
  <c r="A85" i="1"/>
  <c r="F84" i="1"/>
  <c r="M84" i="1"/>
  <c r="K84" i="1"/>
  <c r="I84" i="1"/>
  <c r="B84" i="1"/>
  <c r="C84" i="1"/>
  <c r="L84" i="1" l="1"/>
  <c r="A86" i="1"/>
  <c r="I85" i="1"/>
  <c r="F85" i="1"/>
  <c r="M85" i="1"/>
  <c r="K85" i="1"/>
  <c r="C85" i="1"/>
  <c r="B85" i="1"/>
  <c r="L85" i="1" l="1"/>
  <c r="I86" i="1"/>
  <c r="K86" i="1"/>
  <c r="A87" i="1"/>
  <c r="F86" i="1"/>
  <c r="M86" i="1"/>
  <c r="B86" i="1"/>
  <c r="C86" i="1"/>
  <c r="A88" i="1" l="1"/>
  <c r="I87" i="1"/>
  <c r="K87" i="1"/>
  <c r="F87" i="1"/>
  <c r="M87" i="1"/>
  <c r="B87" i="1"/>
  <c r="C87" i="1"/>
  <c r="L86" i="1"/>
  <c r="L87" i="1" l="1"/>
  <c r="A89" i="1"/>
  <c r="F88" i="1"/>
  <c r="M88" i="1"/>
  <c r="K88" i="1"/>
  <c r="I88" i="1"/>
  <c r="B88" i="1"/>
  <c r="C88" i="1"/>
  <c r="L88" i="1" l="1"/>
  <c r="A90" i="1"/>
  <c r="I89" i="1"/>
  <c r="F89" i="1"/>
  <c r="M89" i="1"/>
  <c r="K89" i="1"/>
  <c r="B89" i="1"/>
  <c r="C89" i="1"/>
  <c r="L89" i="1" l="1"/>
  <c r="I90" i="1"/>
  <c r="K90" i="1"/>
  <c r="F90" i="1"/>
  <c r="M90" i="1"/>
  <c r="A91" i="1"/>
  <c r="C90" i="1"/>
  <c r="B90" i="1"/>
  <c r="A92" i="1" l="1"/>
  <c r="I91" i="1"/>
  <c r="K91" i="1"/>
  <c r="F91" i="1"/>
  <c r="M91" i="1"/>
  <c r="B91" i="1"/>
  <c r="C91" i="1"/>
  <c r="L90" i="1"/>
  <c r="L91" i="1" l="1"/>
  <c r="A93" i="1"/>
  <c r="F92" i="1"/>
  <c r="M92" i="1"/>
  <c r="K92" i="1"/>
  <c r="I92" i="1"/>
  <c r="C92" i="1"/>
  <c r="B92" i="1"/>
  <c r="L92" i="1" l="1"/>
  <c r="A94" i="1"/>
  <c r="I93" i="1"/>
  <c r="F93" i="1"/>
  <c r="M93" i="1"/>
  <c r="K93" i="1"/>
  <c r="B93" i="1"/>
  <c r="C93" i="1"/>
  <c r="L93" i="1" l="1"/>
  <c r="A95" i="1"/>
  <c r="I94" i="1"/>
  <c r="K94" i="1"/>
  <c r="F94" i="1"/>
  <c r="M94" i="1"/>
  <c r="B94" i="1"/>
  <c r="C94" i="1"/>
  <c r="L94" i="1" l="1"/>
  <c r="A96" i="1"/>
  <c r="I95" i="1"/>
  <c r="K95" i="1"/>
  <c r="F95" i="1"/>
  <c r="M95" i="1"/>
  <c r="B95" i="1"/>
  <c r="C95" i="1"/>
  <c r="L95" i="1" l="1"/>
  <c r="A97" i="1"/>
  <c r="F96" i="1"/>
  <c r="M96" i="1"/>
  <c r="K96" i="1"/>
  <c r="I96" i="1"/>
  <c r="C96" i="1"/>
  <c r="B96" i="1"/>
  <c r="L96" i="1" l="1"/>
  <c r="A98" i="1"/>
  <c r="F97" i="1"/>
  <c r="M97" i="1"/>
  <c r="K97" i="1"/>
  <c r="I97" i="1"/>
  <c r="C97" i="1"/>
  <c r="B97" i="1"/>
  <c r="L97" i="1" l="1"/>
  <c r="A99" i="1"/>
  <c r="I98" i="1"/>
  <c r="F98" i="1"/>
  <c r="M98" i="1"/>
  <c r="K98" i="1"/>
  <c r="C98" i="1"/>
  <c r="B98" i="1"/>
  <c r="L98" i="1" l="1"/>
  <c r="A100" i="1"/>
  <c r="I99" i="1"/>
  <c r="K99" i="1"/>
  <c r="F99" i="1"/>
  <c r="M99" i="1"/>
  <c r="C99" i="1"/>
  <c r="B99" i="1"/>
  <c r="L99" i="1" l="1"/>
  <c r="A101" i="1"/>
  <c r="F100" i="1"/>
  <c r="M100" i="1"/>
  <c r="K100" i="1"/>
  <c r="I100" i="1"/>
  <c r="C100" i="1"/>
  <c r="B100" i="1"/>
  <c r="L100" i="1" l="1"/>
  <c r="F101" i="1"/>
  <c r="M101" i="1"/>
  <c r="A102" i="1"/>
  <c r="I101" i="1"/>
  <c r="K101" i="1"/>
  <c r="C101" i="1"/>
  <c r="B101" i="1"/>
  <c r="L101" i="1" l="1"/>
  <c r="I102" i="1"/>
  <c r="F102" i="1"/>
  <c r="M102" i="1"/>
  <c r="A103" i="1"/>
  <c r="K102" i="1"/>
  <c r="C102" i="1"/>
  <c r="B102" i="1"/>
  <c r="A104" i="1" l="1"/>
  <c r="I103" i="1"/>
  <c r="K103" i="1"/>
  <c r="F103" i="1"/>
  <c r="M103" i="1"/>
  <c r="C103" i="1"/>
  <c r="B103" i="1"/>
  <c r="L102" i="1"/>
  <c r="L103" i="1" l="1"/>
  <c r="A105" i="1"/>
  <c r="F104" i="1"/>
  <c r="M104" i="1"/>
  <c r="K104" i="1"/>
  <c r="I104" i="1"/>
  <c r="C104" i="1"/>
  <c r="B104" i="1"/>
  <c r="L104" i="1" l="1"/>
  <c r="A106" i="1"/>
  <c r="F105" i="1"/>
  <c r="M105" i="1"/>
  <c r="K105" i="1"/>
  <c r="I105" i="1"/>
  <c r="C105" i="1"/>
  <c r="B105" i="1"/>
  <c r="L105" i="1" l="1"/>
  <c r="A107" i="1"/>
  <c r="I106" i="1"/>
  <c r="F106" i="1"/>
  <c r="M106" i="1"/>
  <c r="K106" i="1"/>
  <c r="C106" i="1"/>
  <c r="B106" i="1"/>
  <c r="L106" i="1" l="1"/>
  <c r="A108" i="1"/>
  <c r="I107" i="1"/>
  <c r="K107" i="1"/>
  <c r="F107" i="1"/>
  <c r="M107" i="1"/>
  <c r="C107" i="1"/>
  <c r="B107" i="1"/>
  <c r="L107" i="1" l="1"/>
  <c r="A109" i="1"/>
  <c r="F108" i="1"/>
  <c r="M108" i="1"/>
  <c r="K108" i="1"/>
  <c r="I108" i="1"/>
  <c r="C108" i="1"/>
  <c r="B108" i="1"/>
  <c r="L108" i="1" l="1"/>
  <c r="F109" i="1"/>
  <c r="M109" i="1"/>
  <c r="A110" i="1"/>
  <c r="K109" i="1"/>
  <c r="I109" i="1"/>
  <c r="C109" i="1"/>
  <c r="B109" i="1"/>
  <c r="I110" i="1" l="1"/>
  <c r="F110" i="1"/>
  <c r="M110" i="1"/>
  <c r="A111" i="1"/>
  <c r="K110" i="1"/>
  <c r="B110" i="1"/>
  <c r="C110" i="1"/>
  <c r="L109" i="1"/>
  <c r="A112" i="1" l="1"/>
  <c r="I111" i="1"/>
  <c r="K111" i="1"/>
  <c r="F111" i="1"/>
  <c r="M111" i="1"/>
  <c r="B111" i="1"/>
  <c r="C111" i="1"/>
  <c r="L110" i="1"/>
  <c r="L111" i="1" l="1"/>
  <c r="A113" i="1"/>
  <c r="F112" i="1"/>
  <c r="M112" i="1"/>
  <c r="K112" i="1"/>
  <c r="I112" i="1"/>
  <c r="C112" i="1"/>
  <c r="B112" i="1"/>
  <c r="L112" i="1" l="1"/>
  <c r="A114" i="1"/>
  <c r="F113" i="1"/>
  <c r="M113" i="1"/>
  <c r="K113" i="1"/>
  <c r="I113" i="1"/>
  <c r="B113" i="1"/>
  <c r="C113" i="1"/>
  <c r="L113" i="1" l="1"/>
  <c r="A115" i="1"/>
  <c r="I114" i="1"/>
  <c r="F114" i="1"/>
  <c r="M114" i="1"/>
  <c r="K114" i="1"/>
  <c r="B114" i="1"/>
  <c r="C114" i="1"/>
  <c r="L114" i="1" l="1"/>
  <c r="A116" i="1"/>
  <c r="I115" i="1"/>
  <c r="K115" i="1"/>
  <c r="F115" i="1"/>
  <c r="M115" i="1"/>
  <c r="B115" i="1"/>
  <c r="C115" i="1"/>
  <c r="L115" i="1" l="1"/>
  <c r="A117" i="1"/>
  <c r="F116" i="1"/>
  <c r="M116" i="1"/>
  <c r="K116" i="1"/>
  <c r="I116" i="1"/>
  <c r="B116" i="1"/>
  <c r="C116" i="1"/>
  <c r="L116" i="1" l="1"/>
  <c r="F117" i="1"/>
  <c r="M117" i="1"/>
  <c r="A118" i="1"/>
  <c r="I117" i="1"/>
  <c r="K117" i="1"/>
  <c r="C117" i="1"/>
  <c r="B117" i="1"/>
  <c r="L117" i="1" l="1"/>
  <c r="I118" i="1"/>
  <c r="F118" i="1"/>
  <c r="M118" i="1"/>
  <c r="A119" i="1"/>
  <c r="K118" i="1"/>
  <c r="B118" i="1"/>
  <c r="C118" i="1"/>
  <c r="A120" i="1" l="1"/>
  <c r="I119" i="1"/>
  <c r="K119" i="1"/>
  <c r="F119" i="1"/>
  <c r="M119" i="1"/>
  <c r="B119" i="1"/>
  <c r="C119" i="1"/>
  <c r="L118" i="1"/>
  <c r="L119" i="1" l="1"/>
  <c r="A121" i="1"/>
  <c r="F120" i="1"/>
  <c r="M120" i="1"/>
  <c r="K120" i="1"/>
  <c r="I120" i="1"/>
  <c r="B120" i="1"/>
  <c r="C120" i="1"/>
  <c r="L120" i="1" l="1"/>
  <c r="A122" i="1"/>
  <c r="F121" i="1"/>
  <c r="M121" i="1"/>
  <c r="K121" i="1"/>
  <c r="I121" i="1"/>
  <c r="B121" i="1"/>
  <c r="C121" i="1"/>
  <c r="L121" i="1" l="1"/>
  <c r="I122" i="1"/>
  <c r="A123" i="1"/>
  <c r="F122" i="1"/>
  <c r="M122" i="1"/>
  <c r="K122" i="1"/>
  <c r="B122" i="1"/>
  <c r="C122" i="1"/>
  <c r="A124" i="1" l="1"/>
  <c r="I123" i="1"/>
  <c r="K123" i="1"/>
  <c r="F123" i="1"/>
  <c r="M123" i="1"/>
  <c r="B123" i="1"/>
  <c r="C123" i="1"/>
  <c r="L122" i="1"/>
  <c r="L123" i="1" l="1"/>
  <c r="A125" i="1"/>
  <c r="F124" i="1"/>
  <c r="M124" i="1"/>
  <c r="K124" i="1"/>
  <c r="I124" i="1"/>
  <c r="B124" i="1"/>
  <c r="C124" i="1"/>
  <c r="L124" i="1" l="1"/>
  <c r="F125" i="1"/>
  <c r="M125" i="1"/>
  <c r="A126" i="1"/>
  <c r="I125" i="1"/>
  <c r="K125" i="1"/>
  <c r="B125" i="1"/>
  <c r="C125" i="1"/>
  <c r="L125" i="1" l="1"/>
  <c r="I126" i="1"/>
  <c r="F126" i="1"/>
  <c r="M126" i="1"/>
  <c r="A127" i="1"/>
  <c r="K126" i="1"/>
  <c r="C126" i="1"/>
  <c r="B126" i="1"/>
  <c r="A128" i="1" l="1"/>
  <c r="I127" i="1"/>
  <c r="K127" i="1"/>
  <c r="F127" i="1"/>
  <c r="M127" i="1"/>
  <c r="C127" i="1"/>
  <c r="B127" i="1"/>
  <c r="L126" i="1"/>
  <c r="L127" i="1" l="1"/>
  <c r="A129" i="1"/>
  <c r="F128" i="1"/>
  <c r="M128" i="1"/>
  <c r="K128" i="1"/>
  <c r="I128" i="1"/>
  <c r="C128" i="1"/>
  <c r="B128" i="1"/>
  <c r="L128" i="1" l="1"/>
  <c r="A130" i="1"/>
  <c r="F129" i="1"/>
  <c r="M129" i="1"/>
  <c r="K129" i="1"/>
  <c r="I129" i="1"/>
  <c r="B129" i="1"/>
  <c r="C129" i="1"/>
  <c r="L129" i="1" l="1"/>
  <c r="I130" i="1"/>
  <c r="A131" i="1"/>
  <c r="F130" i="1"/>
  <c r="M130" i="1"/>
  <c r="K130" i="1"/>
  <c r="C130" i="1"/>
  <c r="B130" i="1"/>
  <c r="A132" i="1" l="1"/>
  <c r="I131" i="1"/>
  <c r="K131" i="1"/>
  <c r="F131" i="1"/>
  <c r="M131" i="1"/>
  <c r="B131" i="1"/>
  <c r="C131" i="1"/>
  <c r="L130" i="1"/>
  <c r="L131" i="1" l="1"/>
  <c r="A133" i="1"/>
  <c r="F132" i="1"/>
  <c r="M132" i="1"/>
  <c r="K132" i="1"/>
  <c r="I132" i="1"/>
  <c r="B132" i="1"/>
  <c r="C132" i="1"/>
  <c r="L132" i="1" l="1"/>
  <c r="F133" i="1"/>
  <c r="M133" i="1"/>
  <c r="A134" i="1"/>
  <c r="I133" i="1"/>
  <c r="K133" i="1"/>
  <c r="C133" i="1"/>
  <c r="B133" i="1"/>
  <c r="L133" i="1" l="1"/>
  <c r="I134" i="1"/>
  <c r="F134" i="1"/>
  <c r="M134" i="1"/>
  <c r="A135" i="1"/>
  <c r="K134" i="1"/>
  <c r="C134" i="1"/>
  <c r="B134" i="1"/>
  <c r="A136" i="1" l="1"/>
  <c r="I135" i="1"/>
  <c r="K135" i="1"/>
  <c r="F135" i="1"/>
  <c r="M135" i="1"/>
  <c r="C135" i="1"/>
  <c r="B135" i="1"/>
  <c r="L134" i="1"/>
  <c r="L135" i="1" l="1"/>
  <c r="A137" i="1"/>
  <c r="F136" i="1"/>
  <c r="M136" i="1"/>
  <c r="K136" i="1"/>
  <c r="I136" i="1"/>
  <c r="C136" i="1"/>
  <c r="B136" i="1"/>
  <c r="L136" i="1" l="1"/>
  <c r="A138" i="1"/>
  <c r="F137" i="1"/>
  <c r="M137" i="1"/>
  <c r="K137" i="1"/>
  <c r="I137" i="1"/>
  <c r="B137" i="1"/>
  <c r="C137" i="1"/>
  <c r="L137" i="1" l="1"/>
  <c r="M138" i="1"/>
  <c r="A139" i="1"/>
  <c r="I138" i="1"/>
  <c r="F138" i="1"/>
  <c r="K138" i="1"/>
  <c r="C138" i="1"/>
  <c r="B138" i="1"/>
  <c r="L138" i="1" l="1"/>
  <c r="A140" i="1"/>
  <c r="G139" i="1"/>
  <c r="I139" i="1"/>
  <c r="K139" i="1"/>
  <c r="F139" i="1"/>
  <c r="M139" i="1"/>
  <c r="C139" i="1"/>
  <c r="B139" i="1"/>
  <c r="L139" i="1" l="1"/>
  <c r="A141" i="1"/>
  <c r="G140" i="1"/>
  <c r="G141" i="1" l="1"/>
  <c r="A142" i="1"/>
  <c r="G142" i="1" l="1"/>
  <c r="A143" i="1"/>
  <c r="G143" i="1" l="1"/>
  <c r="A144" i="1"/>
  <c r="G144" i="1" l="1"/>
  <c r="A145" i="1"/>
  <c r="G145" i="1" l="1"/>
  <c r="A146" i="1"/>
  <c r="G146" i="1" l="1"/>
  <c r="A147" i="1"/>
  <c r="G147" i="1" l="1"/>
  <c r="A148" i="1"/>
  <c r="G148" i="1" l="1"/>
  <c r="A149" i="1"/>
  <c r="G149" i="1" l="1"/>
  <c r="A150" i="1"/>
  <c r="G150" i="1" l="1"/>
  <c r="A151" i="1"/>
  <c r="G151" i="1" l="1"/>
  <c r="A152" i="1"/>
  <c r="G152" i="1" l="1"/>
  <c r="A153" i="1"/>
  <c r="G153" i="1" l="1"/>
  <c r="A154" i="1"/>
  <c r="G154" i="1" l="1"/>
  <c r="A155" i="1"/>
  <c r="G155" i="1" l="1"/>
  <c r="A156" i="1"/>
  <c r="G156" i="1" l="1"/>
  <c r="A157" i="1"/>
  <c r="G157" i="1" l="1"/>
  <c r="A158" i="1"/>
  <c r="G158" i="1" l="1"/>
  <c r="A159" i="1"/>
  <c r="G159" i="1" l="1"/>
  <c r="A160" i="1"/>
  <c r="G160" i="1" l="1"/>
  <c r="A161" i="1"/>
  <c r="G161" i="1" l="1"/>
  <c r="A162" i="1"/>
  <c r="G162" i="1" l="1"/>
  <c r="A163" i="1"/>
  <c r="G163" i="1" l="1"/>
  <c r="A164" i="1"/>
  <c r="G164" i="1" l="1"/>
  <c r="A165" i="1"/>
  <c r="G165" i="1" l="1"/>
  <c r="A166" i="1"/>
  <c r="G166" i="1" l="1"/>
  <c r="A167" i="1"/>
  <c r="G167" i="1" l="1"/>
  <c r="A168" i="1"/>
  <c r="G168" i="1" l="1"/>
  <c r="A169" i="1"/>
  <c r="G169" i="1" l="1"/>
  <c r="A170" i="1"/>
  <c r="G170" i="1" l="1"/>
  <c r="A171" i="1"/>
  <c r="G171" i="1" l="1"/>
  <c r="A172" i="1"/>
  <c r="G172" i="1" l="1"/>
  <c r="A173" i="1"/>
  <c r="G173" i="1" l="1"/>
  <c r="A174" i="1"/>
  <c r="G174" i="1" l="1"/>
  <c r="A175" i="1"/>
  <c r="G175" i="1" l="1"/>
  <c r="A176" i="1"/>
  <c r="G176" i="1" l="1"/>
  <c r="A177" i="1"/>
  <c r="G177" i="1" l="1"/>
  <c r="A178" i="1"/>
  <c r="G178" i="1" l="1"/>
  <c r="A179" i="1"/>
  <c r="G179" i="1" l="1"/>
  <c r="A180" i="1"/>
  <c r="G180" i="1" l="1"/>
  <c r="A181" i="1"/>
  <c r="G181" i="1" l="1"/>
  <c r="A182" i="1"/>
  <c r="G182" i="1" l="1"/>
  <c r="A183" i="1"/>
  <c r="G183" i="1" l="1"/>
  <c r="A184" i="1"/>
  <c r="G184" i="1" l="1"/>
  <c r="A185" i="1"/>
  <c r="G185" i="1" l="1"/>
  <c r="A186" i="1"/>
  <c r="G186" i="1" l="1"/>
  <c r="A187" i="1"/>
  <c r="G187" i="1" l="1"/>
  <c r="A188" i="1"/>
  <c r="G188" i="1" l="1"/>
  <c r="A189" i="1"/>
  <c r="G189" i="1" l="1"/>
  <c r="A190" i="1"/>
  <c r="G190" i="1" l="1"/>
  <c r="A191" i="1"/>
  <c r="G191" i="1" l="1"/>
  <c r="A192" i="1"/>
  <c r="G192" i="1" l="1"/>
  <c r="A193" i="1"/>
  <c r="G193" i="1" l="1"/>
  <c r="A194" i="1"/>
  <c r="G194" i="1" l="1"/>
  <c r="A195" i="1"/>
  <c r="G195" i="1" l="1"/>
  <c r="A196" i="1"/>
  <c r="G196" i="1" l="1"/>
  <c r="A197" i="1"/>
  <c r="G197" i="1" l="1"/>
  <c r="A198" i="1"/>
  <c r="G198" i="1" l="1"/>
  <c r="A199" i="1"/>
  <c r="G199" i="1" s="1"/>
</calcChain>
</file>

<file path=xl/sharedStrings.xml><?xml version="1.0" encoding="utf-8"?>
<sst xmlns="http://schemas.openxmlformats.org/spreadsheetml/2006/main" count="64" uniqueCount="36">
  <si>
    <t>E1 [MPa]</t>
  </si>
  <si>
    <t>E2 [MPa]</t>
  </si>
  <si>
    <t>Chargement (a)</t>
  </si>
  <si>
    <t>t1 [s]</t>
  </si>
  <si>
    <t>t [s]</t>
  </si>
  <si>
    <t>Contrainte [MPa]</t>
  </si>
  <si>
    <t>Chargement (a+b)</t>
  </si>
  <si>
    <t>Chargement (b)</t>
  </si>
  <si>
    <t>ER [MPa]</t>
  </si>
  <si>
    <t>Heavyside</t>
  </si>
  <si>
    <t>Avec Laplace</t>
  </si>
  <si>
    <t>Intégration directe</t>
  </si>
  <si>
    <t>0 &lt; t &lt; 60</t>
  </si>
  <si>
    <t>60 &lt; t &lt; 120</t>
  </si>
  <si>
    <t>t &gt; 120</t>
  </si>
  <si>
    <t>Contrainte(t1)</t>
  </si>
  <si>
    <t>Réponse élastique</t>
  </si>
  <si>
    <t>E1</t>
  </si>
  <si>
    <t>ER</t>
  </si>
  <si>
    <t>E [MPa]</t>
  </si>
  <si>
    <t>Déformation [%]</t>
  </si>
  <si>
    <r>
      <rPr>
        <sz val="20"/>
        <color theme="1"/>
        <rFont val="Symbol"/>
        <charset val="2"/>
      </rPr>
      <t>h</t>
    </r>
    <r>
      <rPr>
        <sz val="20"/>
        <color theme="1"/>
        <rFont val="Calibri"/>
        <family val="2"/>
        <scheme val="minor"/>
      </rPr>
      <t xml:space="preserve"> [MPa.s]</t>
    </r>
  </si>
  <si>
    <r>
      <rPr>
        <sz val="20"/>
        <color theme="1"/>
        <rFont val="Symbol"/>
        <charset val="2"/>
      </rPr>
      <t>t</t>
    </r>
    <r>
      <rPr>
        <sz val="12"/>
        <color theme="1"/>
        <rFont val="Symbol"/>
        <charset val="2"/>
      </rPr>
      <t>s</t>
    </r>
    <r>
      <rPr>
        <sz val="20"/>
        <color theme="1"/>
        <rFont val="Calibri"/>
        <family val="2"/>
        <scheme val="minor"/>
      </rPr>
      <t xml:space="preserve"> [s]</t>
    </r>
  </si>
  <si>
    <r>
      <rPr>
        <sz val="20"/>
        <color theme="1"/>
        <rFont val="Symbol"/>
        <charset val="2"/>
      </rPr>
      <t>t</t>
    </r>
    <r>
      <rPr>
        <sz val="12"/>
        <color theme="1"/>
        <rFont val="Symbol"/>
        <charset val="2"/>
      </rPr>
      <t>e</t>
    </r>
    <r>
      <rPr>
        <sz val="20"/>
        <color theme="1"/>
        <rFont val="Calibri"/>
        <family val="2"/>
        <scheme val="minor"/>
      </rPr>
      <t xml:space="preserve"> [s]</t>
    </r>
  </si>
  <si>
    <t>e0 [%]</t>
  </si>
  <si>
    <t>Cours rhéologie – superposition de Boltzmann pour un chargement à vitesse de déformation constante puis relaxation d'un élément de Maxwell (notes p. 15b)</t>
  </si>
  <si>
    <t>Cours rhéologie – superposition de Boltzmann pour un chargement à vitesse de chargement constante suivie d'un fluage d'un élément de Maxwell (notes p. 15a)</t>
  </si>
  <si>
    <t>Cours rhéologie – superposition de Boltzmann pour un chargement à vitesse de chargement constante suivie d'un fluage d'un élément de Kelvin (notes p. 15c)</t>
  </si>
  <si>
    <t>Cours rhéologie – superposition de Boltzmann pour un chargement-déchargement à vitesse de déformation constante d'un SLSM (notes pp. 15h-15i)</t>
  </si>
  <si>
    <r>
      <t>t</t>
    </r>
    <r>
      <rPr>
        <sz val="12"/>
        <color theme="0" tint="-0.499984740745262"/>
        <rFont val="Calibri (Corps)"/>
      </rPr>
      <t>1</t>
    </r>
    <r>
      <rPr>
        <sz val="20"/>
        <color theme="0" tint="-0.499984740745262"/>
        <rFont val="Calibri"/>
        <family val="2"/>
        <scheme val="minor"/>
      </rPr>
      <t xml:space="preserve"> [s]</t>
    </r>
  </si>
  <si>
    <r>
      <rPr>
        <sz val="20"/>
        <color theme="0" tint="-0.499984740745262"/>
        <rFont val="Symbol"/>
        <charset val="2"/>
      </rPr>
      <t>s</t>
    </r>
    <r>
      <rPr>
        <sz val="12"/>
        <color theme="0" tint="-0.499984740745262"/>
        <rFont val="Calibri (Corps)"/>
      </rPr>
      <t>0</t>
    </r>
    <r>
      <rPr>
        <sz val="20"/>
        <color theme="0" tint="-0.499984740745262"/>
        <rFont val="Calibri"/>
        <family val="2"/>
        <scheme val="minor"/>
      </rPr>
      <t xml:space="preserve"> [MPa]</t>
    </r>
  </si>
  <si>
    <r>
      <t>vitesse d</t>
    </r>
    <r>
      <rPr>
        <sz val="20"/>
        <color theme="0" tint="-0.499984740745262"/>
        <rFont val="Symbol"/>
        <charset val="2"/>
      </rPr>
      <t>s</t>
    </r>
    <r>
      <rPr>
        <sz val="20"/>
        <color theme="0" tint="-0.499984740745262"/>
        <rFont val="Calibri"/>
        <family val="2"/>
        <scheme val="minor"/>
      </rPr>
      <t>/dt [MPa/s]</t>
    </r>
  </si>
  <si>
    <r>
      <t>vitesse d</t>
    </r>
    <r>
      <rPr>
        <sz val="20"/>
        <color theme="0" tint="-0.499984740745262"/>
        <rFont val="Symbol"/>
        <charset val="2"/>
      </rPr>
      <t>e</t>
    </r>
    <r>
      <rPr>
        <sz val="20"/>
        <color theme="0" tint="-0.499984740745262"/>
        <rFont val="Calibri"/>
        <family val="2"/>
        <scheme val="minor"/>
      </rPr>
      <t>/dt [1/s]</t>
    </r>
  </si>
  <si>
    <r>
      <rPr>
        <sz val="20"/>
        <color theme="0" tint="-0.499984740745262"/>
        <rFont val="Symbol"/>
        <charset val="2"/>
      </rPr>
      <t>e</t>
    </r>
    <r>
      <rPr>
        <sz val="12"/>
        <color theme="0" tint="-0.499984740745262"/>
        <rFont val="Calibri (Corps)"/>
      </rPr>
      <t>0</t>
    </r>
  </si>
  <si>
    <r>
      <t>vitesse d</t>
    </r>
    <r>
      <rPr>
        <sz val="20"/>
        <color theme="0" tint="-0.499984740745262"/>
        <rFont val="Symbol"/>
        <charset val="2"/>
      </rPr>
      <t>e</t>
    </r>
    <r>
      <rPr>
        <sz val="20"/>
        <color theme="0" tint="-0.499984740745262"/>
        <rFont val="Calibri"/>
        <family val="2"/>
        <scheme val="minor"/>
      </rPr>
      <t>/dt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</si>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</sst>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"/>
    <numFmt numFmtId="165" formatCode="0.000"/>
    <numFmt numFmtId="166" formatCode="0.00000"/>
  </numFmts>
  <fonts count="11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Symbol"/>
      <charset val="2"/>
    </font>
    <font>
      <sz val="12"/>
      <color theme="1"/>
      <name val="Symbol"/>
      <charset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20"/>
      <color theme="0" tint="-0.499984740745262"/>
      <name val="Calibri"/>
      <family val="2"/>
      <scheme val="minor"/>
    </font>
    <font>
      <sz val="12"/>
      <color theme="0" tint="-0.499984740745262"/>
      <name val="Calibri (Corps)"/>
    </font>
    <font>
      <sz val="20"/>
      <color theme="0" tint="-0.499984740745262"/>
      <name val="Symbol"/>
      <charset val="2"/>
    </font>
    <font>
      <sz val="20"/>
      <color theme="0" tint="-0.49998474074526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31">
    <xf numFmtId="0" fontId="0" fillId="0" borderId="0" xfId="0"/>
    <xf numFmtId="0" fontId="0" fillId="2" borderId="0" xfId="0" applyFill="1"/>
    <xf numFmtId="165" fontId="0" fillId="0" borderId="0" xfId="0" applyNumberFormat="1"/>
    <xf numFmtId="0" fontId="0" fillId="0" borderId="0" xfId="0" applyAlignment="1">
      <alignment horizontal="right"/>
    </xf>
    <xf numFmtId="0" fontId="1" fillId="2" borderId="0" xfId="0" applyFont="1" applyFill="1"/>
    <xf numFmtId="0" fontId="0" fillId="0" borderId="1" xfId="0" applyBorder="1" applyAlignment="1">
      <alignment horizontal="right"/>
    </xf>
    <xf numFmtId="164" fontId="0" fillId="0" borderId="0" xfId="0" applyNumberFormat="1"/>
    <xf numFmtId="0" fontId="0" fillId="0" borderId="0" xfId="0" applyAlignment="1">
      <alignment horizontal="right" wrapText="1"/>
    </xf>
    <xf numFmtId="0" fontId="0" fillId="2" borderId="0" xfId="0" applyFill="1" applyAlignment="1">
      <alignment horizontal="right"/>
    </xf>
    <xf numFmtId="0" fontId="0" fillId="2" borderId="1" xfId="0" applyFill="1" applyBorder="1" applyAlignment="1">
      <alignment horizontal="right" wrapText="1"/>
    </xf>
    <xf numFmtId="0" fontId="0" fillId="3" borderId="0" xfId="0" applyFill="1"/>
    <xf numFmtId="0" fontId="0" fillId="3" borderId="0" xfId="0" applyFill="1" applyAlignment="1">
      <alignment horizontal="right" wrapText="1"/>
    </xf>
    <xf numFmtId="0" fontId="0" fillId="3" borderId="1" xfId="0" applyFill="1" applyBorder="1" applyAlignment="1">
      <alignment horizontal="right" wrapText="1"/>
    </xf>
    <xf numFmtId="0" fontId="2" fillId="0" borderId="0" xfId="0" applyFont="1"/>
    <xf numFmtId="0" fontId="2" fillId="2" borderId="0" xfId="0" applyFont="1" applyFill="1"/>
    <xf numFmtId="1" fontId="2" fillId="2" borderId="0" xfId="0" applyNumberFormat="1" applyFont="1" applyFill="1"/>
    <xf numFmtId="11" fontId="2" fillId="0" borderId="0" xfId="0" applyNumberFormat="1" applyFont="1"/>
    <xf numFmtId="2" fontId="2" fillId="2" borderId="0" xfId="0" applyNumberFormat="1" applyFont="1" applyFill="1"/>
    <xf numFmtId="164" fontId="2" fillId="0" borderId="0" xfId="0" applyNumberFormat="1" applyFont="1"/>
    <xf numFmtId="165" fontId="2" fillId="0" borderId="0" xfId="0" applyNumberFormat="1" applyFont="1"/>
    <xf numFmtId="0" fontId="0" fillId="4" borderId="0" xfId="0" applyFill="1"/>
    <xf numFmtId="0" fontId="0" fillId="4" borderId="0" xfId="0" applyFill="1" applyAlignment="1">
      <alignment horizontal="right"/>
    </xf>
    <xf numFmtId="0" fontId="0" fillId="4" borderId="1" xfId="0" applyFill="1" applyBorder="1" applyAlignment="1">
      <alignment horizontal="right" wrapText="1"/>
    </xf>
    <xf numFmtId="2" fontId="2" fillId="0" borderId="0" xfId="0" applyNumberFormat="1" applyFont="1"/>
    <xf numFmtId="0" fontId="7" fillId="0" borderId="0" xfId="0" applyFont="1"/>
    <xf numFmtId="165" fontId="7" fillId="0" borderId="0" xfId="0" applyNumberFormat="1" applyFont="1"/>
    <xf numFmtId="0" fontId="9" fillId="0" borderId="0" xfId="0" applyFont="1"/>
    <xf numFmtId="166" fontId="7" fillId="0" borderId="0" xfId="0" applyNumberFormat="1" applyFont="1"/>
    <xf numFmtId="0" fontId="10" fillId="0" borderId="0" xfId="0" applyFont="1"/>
    <xf numFmtId="164" fontId="7" fillId="0" borderId="0" xfId="0" applyNumberFormat="1" applyFont="1"/>
    <xf numFmtId="1" fontId="2" fillId="0" borderId="0" xfId="0" applyNumberFormat="1" applyFont="1"/>
  </cellXfs>
  <cellStyles count="3">
    <cellStyle name="Lien hypertexte" xfId="1" builtinId="8" hidden="1"/>
    <cellStyle name="Lien hypertexte visité" xfId="2" builtinId="9" hidden="1"/>
    <cellStyle name="Normal" xfId="0" builtinId="0"/>
  </cellStyles>
  <dxfs count="0"/>
  <tableStyles count="0" defaultTableStyle="TableStyleMedium9" defaultPivotStyle="PivotStyleMedium7"/>
  <colors>
    <mruColors>
      <color rgb="FF00B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865427542774301"/>
          <c:y val="2.66370907176426E-2"/>
          <c:w val="0.80623792358429403"/>
          <c:h val="0.82885893524061605"/>
        </c:manualLayout>
      </c:layout>
      <c:scatterChart>
        <c:scatterStyle val="smoothMarker"/>
        <c:varyColors val="0"/>
        <c:ser>
          <c:idx val="0"/>
          <c:order val="0"/>
          <c:tx>
            <c:v>Déformation</c:v>
          </c:tx>
          <c:spPr>
            <a:ln w="19050" cap="rnd">
              <a:solidFill>
                <a:srgbClr val="0070C0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'Chargement-fluage Maxwell'!$A$15:$A$135</c:f>
              <c:numCache>
                <c:formatCode>General</c:formatCode>
                <c:ptCount val="1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</c:numCache>
            </c:numRef>
          </c:xVal>
          <c:yVal>
            <c:numRef>
              <c:f>'Chargement-fluage Maxwell'!$C$15:$C$135</c:f>
              <c:numCache>
                <c:formatCode>0.000</c:formatCode>
                <c:ptCount val="121"/>
                <c:pt idx="0">
                  <c:v>0</c:v>
                </c:pt>
                <c:pt idx="1">
                  <c:v>2.4999999999999994E-2</c:v>
                </c:pt>
                <c:pt idx="2">
                  <c:v>6.6666666666666652E-2</c:v>
                </c:pt>
                <c:pt idx="3">
                  <c:v>0.12499999999999997</c:v>
                </c:pt>
                <c:pt idx="4">
                  <c:v>0.19999999999999996</c:v>
                </c:pt>
                <c:pt idx="5">
                  <c:v>0.29166666666666663</c:v>
                </c:pt>
                <c:pt idx="6">
                  <c:v>0.39999999999999991</c:v>
                </c:pt>
                <c:pt idx="7">
                  <c:v>0.52499999999999991</c:v>
                </c:pt>
                <c:pt idx="8">
                  <c:v>0.66666666666666652</c:v>
                </c:pt>
                <c:pt idx="9">
                  <c:v>0.82499999999999984</c:v>
                </c:pt>
                <c:pt idx="10">
                  <c:v>0.99999999999999978</c:v>
                </c:pt>
                <c:pt idx="11">
                  <c:v>1.1916666666666664</c:v>
                </c:pt>
                <c:pt idx="12">
                  <c:v>1.3999999999999997</c:v>
                </c:pt>
                <c:pt idx="13">
                  <c:v>1.6249999999999996</c:v>
                </c:pt>
                <c:pt idx="14">
                  <c:v>1.8666666666666663</c:v>
                </c:pt>
                <c:pt idx="15">
                  <c:v>2.1249999999999996</c:v>
                </c:pt>
                <c:pt idx="16">
                  <c:v>2.3999999999999995</c:v>
                </c:pt>
                <c:pt idx="17">
                  <c:v>2.691666666666666</c:v>
                </c:pt>
                <c:pt idx="18">
                  <c:v>2.9999999999999991</c:v>
                </c:pt>
                <c:pt idx="19">
                  <c:v>3.3249999999999993</c:v>
                </c:pt>
                <c:pt idx="20">
                  <c:v>3.6666666666666661</c:v>
                </c:pt>
                <c:pt idx="21">
                  <c:v>4.0249999999999995</c:v>
                </c:pt>
                <c:pt idx="22">
                  <c:v>4.3999999999999986</c:v>
                </c:pt>
                <c:pt idx="23">
                  <c:v>4.7916666666666652</c:v>
                </c:pt>
                <c:pt idx="24">
                  <c:v>5.1999999999999993</c:v>
                </c:pt>
                <c:pt idx="25">
                  <c:v>5.6249999999999991</c:v>
                </c:pt>
                <c:pt idx="26">
                  <c:v>6.0666666666666655</c:v>
                </c:pt>
                <c:pt idx="27">
                  <c:v>6.5249999999999986</c:v>
                </c:pt>
                <c:pt idx="28">
                  <c:v>6.9999999999999982</c:v>
                </c:pt>
                <c:pt idx="29">
                  <c:v>7.4916666666666654</c:v>
                </c:pt>
                <c:pt idx="30">
                  <c:v>7.9999999999999982</c:v>
                </c:pt>
                <c:pt idx="31">
                  <c:v>8.5249999999999986</c:v>
                </c:pt>
                <c:pt idx="32">
                  <c:v>9.0666666666666647</c:v>
                </c:pt>
                <c:pt idx="33">
                  <c:v>9.6249999999999982</c:v>
                </c:pt>
                <c:pt idx="34">
                  <c:v>10.199999999999998</c:v>
                </c:pt>
                <c:pt idx="35">
                  <c:v>10.791666666666664</c:v>
                </c:pt>
                <c:pt idx="36">
                  <c:v>11.399999999999997</c:v>
                </c:pt>
                <c:pt idx="37">
                  <c:v>12.024999999999997</c:v>
                </c:pt>
                <c:pt idx="38">
                  <c:v>12.666666666666664</c:v>
                </c:pt>
                <c:pt idx="39">
                  <c:v>13.324999999999998</c:v>
                </c:pt>
                <c:pt idx="40">
                  <c:v>13.999999999999996</c:v>
                </c:pt>
                <c:pt idx="41">
                  <c:v>14.691666666666663</c:v>
                </c:pt>
                <c:pt idx="42">
                  <c:v>15.399999999999997</c:v>
                </c:pt>
                <c:pt idx="43">
                  <c:v>16.124999999999996</c:v>
                </c:pt>
                <c:pt idx="44">
                  <c:v>16.866666666666664</c:v>
                </c:pt>
                <c:pt idx="45">
                  <c:v>17.624999999999996</c:v>
                </c:pt>
                <c:pt idx="46">
                  <c:v>18.399999999999995</c:v>
                </c:pt>
                <c:pt idx="47">
                  <c:v>19.191666666666663</c:v>
                </c:pt>
                <c:pt idx="48">
                  <c:v>19.999999999999996</c:v>
                </c:pt>
                <c:pt idx="49">
                  <c:v>20.824999999999996</c:v>
                </c:pt>
                <c:pt idx="50">
                  <c:v>21.666666666666661</c:v>
                </c:pt>
                <c:pt idx="51">
                  <c:v>22.524999999999995</c:v>
                </c:pt>
                <c:pt idx="52">
                  <c:v>23.399999999999995</c:v>
                </c:pt>
                <c:pt idx="53">
                  <c:v>24.291666666666661</c:v>
                </c:pt>
                <c:pt idx="54">
                  <c:v>25.199999999999996</c:v>
                </c:pt>
                <c:pt idx="55">
                  <c:v>26.124999999999993</c:v>
                </c:pt>
                <c:pt idx="56">
                  <c:v>27.066666666666659</c:v>
                </c:pt>
                <c:pt idx="57">
                  <c:v>28.024999999999995</c:v>
                </c:pt>
                <c:pt idx="58">
                  <c:v>28.999999999999993</c:v>
                </c:pt>
                <c:pt idx="59">
                  <c:v>29.99166666666666</c:v>
                </c:pt>
                <c:pt idx="60">
                  <c:v>30.999999999999993</c:v>
                </c:pt>
                <c:pt idx="61">
                  <c:v>32</c:v>
                </c:pt>
                <c:pt idx="62">
                  <c:v>33</c:v>
                </c:pt>
                <c:pt idx="63">
                  <c:v>34</c:v>
                </c:pt>
                <c:pt idx="64">
                  <c:v>35</c:v>
                </c:pt>
                <c:pt idx="65">
                  <c:v>36</c:v>
                </c:pt>
                <c:pt idx="66">
                  <c:v>37</c:v>
                </c:pt>
                <c:pt idx="67">
                  <c:v>38</c:v>
                </c:pt>
                <c:pt idx="68">
                  <c:v>39</c:v>
                </c:pt>
                <c:pt idx="69">
                  <c:v>40</c:v>
                </c:pt>
                <c:pt idx="70">
                  <c:v>41</c:v>
                </c:pt>
                <c:pt idx="71">
                  <c:v>42</c:v>
                </c:pt>
                <c:pt idx="72">
                  <c:v>43</c:v>
                </c:pt>
                <c:pt idx="73">
                  <c:v>44</c:v>
                </c:pt>
                <c:pt idx="74">
                  <c:v>45</c:v>
                </c:pt>
                <c:pt idx="75">
                  <c:v>46</c:v>
                </c:pt>
                <c:pt idx="76">
                  <c:v>47</c:v>
                </c:pt>
                <c:pt idx="77">
                  <c:v>48</c:v>
                </c:pt>
                <c:pt idx="78">
                  <c:v>49</c:v>
                </c:pt>
                <c:pt idx="79">
                  <c:v>50</c:v>
                </c:pt>
                <c:pt idx="80">
                  <c:v>51</c:v>
                </c:pt>
                <c:pt idx="81">
                  <c:v>52</c:v>
                </c:pt>
                <c:pt idx="82">
                  <c:v>53</c:v>
                </c:pt>
                <c:pt idx="83">
                  <c:v>54</c:v>
                </c:pt>
                <c:pt idx="84">
                  <c:v>55.000000000000007</c:v>
                </c:pt>
                <c:pt idx="85">
                  <c:v>56.000000000000007</c:v>
                </c:pt>
                <c:pt idx="86">
                  <c:v>57.000000000000007</c:v>
                </c:pt>
                <c:pt idx="87">
                  <c:v>57.999999999999993</c:v>
                </c:pt>
                <c:pt idx="88">
                  <c:v>59</c:v>
                </c:pt>
                <c:pt idx="89">
                  <c:v>60</c:v>
                </c:pt>
                <c:pt idx="90">
                  <c:v>61</c:v>
                </c:pt>
                <c:pt idx="91">
                  <c:v>62</c:v>
                </c:pt>
                <c:pt idx="92">
                  <c:v>63</c:v>
                </c:pt>
                <c:pt idx="93">
                  <c:v>64</c:v>
                </c:pt>
                <c:pt idx="94">
                  <c:v>65</c:v>
                </c:pt>
                <c:pt idx="95">
                  <c:v>66</c:v>
                </c:pt>
                <c:pt idx="96">
                  <c:v>67</c:v>
                </c:pt>
                <c:pt idx="97">
                  <c:v>68</c:v>
                </c:pt>
                <c:pt idx="98">
                  <c:v>69</c:v>
                </c:pt>
                <c:pt idx="99">
                  <c:v>70</c:v>
                </c:pt>
                <c:pt idx="100">
                  <c:v>71</c:v>
                </c:pt>
                <c:pt idx="101">
                  <c:v>72</c:v>
                </c:pt>
                <c:pt idx="102">
                  <c:v>73</c:v>
                </c:pt>
                <c:pt idx="103">
                  <c:v>74</c:v>
                </c:pt>
                <c:pt idx="104">
                  <c:v>75</c:v>
                </c:pt>
                <c:pt idx="105">
                  <c:v>76</c:v>
                </c:pt>
                <c:pt idx="106">
                  <c:v>77</c:v>
                </c:pt>
                <c:pt idx="107">
                  <c:v>78</c:v>
                </c:pt>
                <c:pt idx="108">
                  <c:v>79</c:v>
                </c:pt>
                <c:pt idx="109">
                  <c:v>80</c:v>
                </c:pt>
                <c:pt idx="110">
                  <c:v>81</c:v>
                </c:pt>
                <c:pt idx="111">
                  <c:v>82</c:v>
                </c:pt>
                <c:pt idx="112">
                  <c:v>83</c:v>
                </c:pt>
                <c:pt idx="113">
                  <c:v>84</c:v>
                </c:pt>
                <c:pt idx="114">
                  <c:v>85</c:v>
                </c:pt>
                <c:pt idx="115">
                  <c:v>86</c:v>
                </c:pt>
                <c:pt idx="116">
                  <c:v>87</c:v>
                </c:pt>
                <c:pt idx="117">
                  <c:v>88</c:v>
                </c:pt>
                <c:pt idx="118">
                  <c:v>89</c:v>
                </c:pt>
                <c:pt idx="119">
                  <c:v>90</c:v>
                </c:pt>
                <c:pt idx="120">
                  <c:v>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B9E-1849-8813-A4CE9EFFAE8A}"/>
            </c:ext>
          </c:extLst>
        </c:ser>
        <c:ser>
          <c:idx val="1"/>
          <c:order val="1"/>
          <c:tx>
            <c:v>Contrainte</c:v>
          </c:tx>
          <c:spPr>
            <a:ln w="19050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'Chargement-fluage Maxwell'!$A$15:$A$135</c:f>
              <c:numCache>
                <c:formatCode>General</c:formatCode>
                <c:ptCount val="1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</c:numCache>
            </c:numRef>
          </c:xVal>
          <c:yVal>
            <c:numRef>
              <c:f>'Chargement-fluage Maxwell'!$B$15:$B$135</c:f>
              <c:numCache>
                <c:formatCode>0.000</c:formatCode>
                <c:ptCount val="121"/>
                <c:pt idx="0">
                  <c:v>0</c:v>
                </c:pt>
                <c:pt idx="1">
                  <c:v>0.16666666666666666</c:v>
                </c:pt>
                <c:pt idx="2">
                  <c:v>0.33333333333333331</c:v>
                </c:pt>
                <c:pt idx="3">
                  <c:v>0.5</c:v>
                </c:pt>
                <c:pt idx="4">
                  <c:v>0.66666666666666663</c:v>
                </c:pt>
                <c:pt idx="5">
                  <c:v>0.83333333333333326</c:v>
                </c:pt>
                <c:pt idx="6">
                  <c:v>1</c:v>
                </c:pt>
                <c:pt idx="7">
                  <c:v>1.1666666666666665</c:v>
                </c:pt>
                <c:pt idx="8">
                  <c:v>1.3333333333333333</c:v>
                </c:pt>
                <c:pt idx="9">
                  <c:v>1.5</c:v>
                </c:pt>
                <c:pt idx="10">
                  <c:v>1.6666666666666665</c:v>
                </c:pt>
                <c:pt idx="11">
                  <c:v>1.8333333333333333</c:v>
                </c:pt>
                <c:pt idx="12">
                  <c:v>2</c:v>
                </c:pt>
                <c:pt idx="13">
                  <c:v>2.1666666666666665</c:v>
                </c:pt>
                <c:pt idx="14">
                  <c:v>2.333333333333333</c:v>
                </c:pt>
                <c:pt idx="15">
                  <c:v>2.5</c:v>
                </c:pt>
                <c:pt idx="16">
                  <c:v>2.6666666666666665</c:v>
                </c:pt>
                <c:pt idx="17">
                  <c:v>2.833333333333333</c:v>
                </c:pt>
                <c:pt idx="18">
                  <c:v>3</c:v>
                </c:pt>
                <c:pt idx="19">
                  <c:v>3.1666666666666665</c:v>
                </c:pt>
                <c:pt idx="20">
                  <c:v>3.333333333333333</c:v>
                </c:pt>
                <c:pt idx="21">
                  <c:v>3.5</c:v>
                </c:pt>
                <c:pt idx="22">
                  <c:v>3.6666666666666665</c:v>
                </c:pt>
                <c:pt idx="23">
                  <c:v>3.833333333333333</c:v>
                </c:pt>
                <c:pt idx="24">
                  <c:v>4</c:v>
                </c:pt>
                <c:pt idx="25">
                  <c:v>4.1666666666666661</c:v>
                </c:pt>
                <c:pt idx="26">
                  <c:v>4.333333333333333</c:v>
                </c:pt>
                <c:pt idx="27">
                  <c:v>4.5</c:v>
                </c:pt>
                <c:pt idx="28">
                  <c:v>4.6666666666666661</c:v>
                </c:pt>
                <c:pt idx="29">
                  <c:v>4.833333333333333</c:v>
                </c:pt>
                <c:pt idx="30">
                  <c:v>5</c:v>
                </c:pt>
                <c:pt idx="31">
                  <c:v>5.1666666666666661</c:v>
                </c:pt>
                <c:pt idx="32">
                  <c:v>5.333333333333333</c:v>
                </c:pt>
                <c:pt idx="33">
                  <c:v>5.5</c:v>
                </c:pt>
                <c:pt idx="34">
                  <c:v>5.6666666666666661</c:v>
                </c:pt>
                <c:pt idx="35">
                  <c:v>5.833333333333333</c:v>
                </c:pt>
                <c:pt idx="36">
                  <c:v>6</c:v>
                </c:pt>
                <c:pt idx="37">
                  <c:v>6.1666666666666661</c:v>
                </c:pt>
                <c:pt idx="38">
                  <c:v>6.333333333333333</c:v>
                </c:pt>
                <c:pt idx="39">
                  <c:v>6.5</c:v>
                </c:pt>
                <c:pt idx="40">
                  <c:v>6.6666666666666661</c:v>
                </c:pt>
                <c:pt idx="41">
                  <c:v>6.833333333333333</c:v>
                </c:pt>
                <c:pt idx="42">
                  <c:v>7</c:v>
                </c:pt>
                <c:pt idx="43">
                  <c:v>7.1666666666666661</c:v>
                </c:pt>
                <c:pt idx="44">
                  <c:v>7.333333333333333</c:v>
                </c:pt>
                <c:pt idx="45">
                  <c:v>7.5</c:v>
                </c:pt>
                <c:pt idx="46">
                  <c:v>7.6666666666666661</c:v>
                </c:pt>
                <c:pt idx="47">
                  <c:v>7.833333333333333</c:v>
                </c:pt>
                <c:pt idx="48">
                  <c:v>8</c:v>
                </c:pt>
                <c:pt idx="49">
                  <c:v>8.1666666666666661</c:v>
                </c:pt>
                <c:pt idx="50">
                  <c:v>8.3333333333333321</c:v>
                </c:pt>
                <c:pt idx="51">
                  <c:v>8.5</c:v>
                </c:pt>
                <c:pt idx="52">
                  <c:v>8.6666666666666661</c:v>
                </c:pt>
                <c:pt idx="53">
                  <c:v>8.8333333333333321</c:v>
                </c:pt>
                <c:pt idx="54">
                  <c:v>9</c:v>
                </c:pt>
                <c:pt idx="55">
                  <c:v>9.1666666666666661</c:v>
                </c:pt>
                <c:pt idx="56">
                  <c:v>9.3333333333333321</c:v>
                </c:pt>
                <c:pt idx="57">
                  <c:v>9.5</c:v>
                </c:pt>
                <c:pt idx="58">
                  <c:v>9.6666666666666661</c:v>
                </c:pt>
                <c:pt idx="59">
                  <c:v>9.8333333333333321</c:v>
                </c:pt>
                <c:pt idx="60">
                  <c:v>10</c:v>
                </c:pt>
                <c:pt idx="61">
                  <c:v>10</c:v>
                </c:pt>
                <c:pt idx="62">
                  <c:v>10</c:v>
                </c:pt>
                <c:pt idx="63">
                  <c:v>10</c:v>
                </c:pt>
                <c:pt idx="64">
                  <c:v>10</c:v>
                </c:pt>
                <c:pt idx="65">
                  <c:v>10</c:v>
                </c:pt>
                <c:pt idx="66">
                  <c:v>10</c:v>
                </c:pt>
                <c:pt idx="67">
                  <c:v>10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10</c:v>
                </c:pt>
                <c:pt idx="72">
                  <c:v>10</c:v>
                </c:pt>
                <c:pt idx="73">
                  <c:v>10</c:v>
                </c:pt>
                <c:pt idx="74">
                  <c:v>10</c:v>
                </c:pt>
                <c:pt idx="75">
                  <c:v>10</c:v>
                </c:pt>
                <c:pt idx="76">
                  <c:v>10</c:v>
                </c:pt>
                <c:pt idx="77">
                  <c:v>10</c:v>
                </c:pt>
                <c:pt idx="78">
                  <c:v>10</c:v>
                </c:pt>
                <c:pt idx="79">
                  <c:v>10</c:v>
                </c:pt>
                <c:pt idx="80">
                  <c:v>10</c:v>
                </c:pt>
                <c:pt idx="81">
                  <c:v>10</c:v>
                </c:pt>
                <c:pt idx="82">
                  <c:v>10</c:v>
                </c:pt>
                <c:pt idx="83">
                  <c:v>10</c:v>
                </c:pt>
                <c:pt idx="84">
                  <c:v>10</c:v>
                </c:pt>
                <c:pt idx="85">
                  <c:v>10</c:v>
                </c:pt>
                <c:pt idx="86">
                  <c:v>10</c:v>
                </c:pt>
                <c:pt idx="87">
                  <c:v>10</c:v>
                </c:pt>
                <c:pt idx="88">
                  <c:v>10</c:v>
                </c:pt>
                <c:pt idx="89">
                  <c:v>10</c:v>
                </c:pt>
                <c:pt idx="90">
                  <c:v>10</c:v>
                </c:pt>
                <c:pt idx="91">
                  <c:v>10</c:v>
                </c:pt>
                <c:pt idx="92">
                  <c:v>10</c:v>
                </c:pt>
                <c:pt idx="93">
                  <c:v>10</c:v>
                </c:pt>
                <c:pt idx="94">
                  <c:v>10</c:v>
                </c:pt>
                <c:pt idx="95">
                  <c:v>10</c:v>
                </c:pt>
                <c:pt idx="96">
                  <c:v>10</c:v>
                </c:pt>
                <c:pt idx="97">
                  <c:v>10</c:v>
                </c:pt>
                <c:pt idx="98">
                  <c:v>10</c:v>
                </c:pt>
                <c:pt idx="99">
                  <c:v>10</c:v>
                </c:pt>
                <c:pt idx="100">
                  <c:v>10</c:v>
                </c:pt>
                <c:pt idx="101">
                  <c:v>10</c:v>
                </c:pt>
                <c:pt idx="102">
                  <c:v>10</c:v>
                </c:pt>
                <c:pt idx="103">
                  <c:v>10</c:v>
                </c:pt>
                <c:pt idx="104">
                  <c:v>10</c:v>
                </c:pt>
                <c:pt idx="105">
                  <c:v>10</c:v>
                </c:pt>
                <c:pt idx="106">
                  <c:v>10</c:v>
                </c:pt>
                <c:pt idx="107">
                  <c:v>10</c:v>
                </c:pt>
                <c:pt idx="108">
                  <c:v>10</c:v>
                </c:pt>
                <c:pt idx="109">
                  <c:v>10</c:v>
                </c:pt>
                <c:pt idx="110">
                  <c:v>10</c:v>
                </c:pt>
                <c:pt idx="111">
                  <c:v>10</c:v>
                </c:pt>
                <c:pt idx="112">
                  <c:v>10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10</c:v>
                </c:pt>
                <c:pt idx="119">
                  <c:v>10</c:v>
                </c:pt>
                <c:pt idx="120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8E6-3448-8455-45F4B8F67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14464"/>
        <c:axId val="97738944"/>
      </c:scatterChart>
      <c:valAx>
        <c:axId val="12214464"/>
        <c:scaling>
          <c:orientation val="minMax"/>
          <c:max val="120"/>
          <c:min val="0"/>
        </c:scaling>
        <c:delete val="0"/>
        <c:axPos val="b"/>
        <c:majorGridlines>
          <c:spPr>
            <a:ln w="9525" cap="flat" cmpd="sng" algn="ctr">
              <a:solidFill>
                <a:schemeClr val="accent3"/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2400"/>
                  <a:t>Temps [s]</a:t>
                </a:r>
              </a:p>
            </c:rich>
          </c:tx>
          <c:layout>
            <c:manualLayout>
              <c:xMode val="edge"/>
              <c:yMode val="edge"/>
              <c:x val="0.489057323142712"/>
              <c:y val="0.926973549725135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7738944"/>
        <c:crosses val="autoZero"/>
        <c:crossBetween val="midCat"/>
        <c:majorUnit val="20"/>
      </c:valAx>
      <c:valAx>
        <c:axId val="97738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3"/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2400"/>
                  <a:t>Déformation [%]</a:t>
                </a:r>
              </a:p>
            </c:rich>
          </c:tx>
          <c:layout>
            <c:manualLayout>
              <c:xMode val="edge"/>
              <c:yMode val="edge"/>
              <c:x val="1.14761707418152E-2"/>
              <c:y val="0.3283770343074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214464"/>
        <c:crossesAt val="0"/>
        <c:crossBetween val="midCat"/>
      </c:valAx>
      <c:spPr>
        <a:noFill/>
        <a:ln w="19050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865427542774301"/>
          <c:y val="2.66370907176426E-2"/>
          <c:w val="0.80623792358429403"/>
          <c:h val="0.82885893524061605"/>
        </c:manualLayout>
      </c:layout>
      <c:scatterChart>
        <c:scatterStyle val="smoothMarker"/>
        <c:varyColors val="0"/>
        <c:ser>
          <c:idx val="0"/>
          <c:order val="0"/>
          <c:tx>
            <c:v>Contrainte</c:v>
          </c:tx>
          <c:spPr>
            <a:ln w="19050" cap="rnd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'Déformation-relaxation Maxwell'!$A$15:$A$135</c:f>
              <c:numCache>
                <c:formatCode>General</c:formatCode>
                <c:ptCount val="1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</c:numCache>
            </c:numRef>
          </c:xVal>
          <c:yVal>
            <c:numRef>
              <c:f>'Déformation-relaxation Maxwell'!$C$15:$C$135</c:f>
              <c:numCache>
                <c:formatCode>0.000</c:formatCode>
                <c:ptCount val="121"/>
                <c:pt idx="0">
                  <c:v>0</c:v>
                </c:pt>
                <c:pt idx="1">
                  <c:v>1.6501105577703956E-2</c:v>
                </c:pt>
                <c:pt idx="2">
                  <c:v>3.2675467373064017E-2</c:v>
                </c:pt>
                <c:pt idx="3">
                  <c:v>4.8529555346459398E-2</c:v>
                </c:pt>
                <c:pt idx="4">
                  <c:v>6.4069711344470204E-2</c:v>
                </c:pt>
                <c:pt idx="5">
                  <c:v>7.9302151636700388E-2</c:v>
                </c:pt>
                <c:pt idx="6">
                  <c:v>9.4232969402368763E-2</c:v>
                </c:pt>
                <c:pt idx="7">
                  <c:v>0.10886813716766178</c:v>
                </c:pt>
                <c:pt idx="8">
                  <c:v>0.12321350919482386</c:v>
                </c:pt>
                <c:pt idx="9">
                  <c:v>0.13727482382393999</c:v>
                </c:pt>
                <c:pt idx="10">
                  <c:v>0.15105770576834848</c:v>
                </c:pt>
                <c:pt idx="11">
                  <c:v>0.16456766836460124</c:v>
                </c:pt>
                <c:pt idx="12">
                  <c:v>0.17781011577787209</c:v>
                </c:pt>
                <c:pt idx="13">
                  <c:v>0.19079034516369478</c:v>
                </c:pt>
                <c:pt idx="14">
                  <c:v>0.20351354878689543</c:v>
                </c:pt>
                <c:pt idx="15">
                  <c:v>0.21598481609856843</c:v>
                </c:pt>
                <c:pt idx="16">
                  <c:v>0.2282091357719242</c:v>
                </c:pt>
                <c:pt idx="17">
                  <c:v>0.24019139769782527</c:v>
                </c:pt>
                <c:pt idx="18">
                  <c:v>0.25193639494080744</c:v>
                </c:pt>
                <c:pt idx="19">
                  <c:v>0.26344882565637012</c:v>
                </c:pt>
                <c:pt idx="20">
                  <c:v>0.27473329497030052</c:v>
                </c:pt>
                <c:pt idx="21">
                  <c:v>0.28579431682078604</c:v>
                </c:pt>
                <c:pt idx="22">
                  <c:v>0.29663631576404881</c:v>
                </c:pt>
                <c:pt idx="23">
                  <c:v>0.30726362874422836</c:v>
                </c:pt>
                <c:pt idx="24">
                  <c:v>0.31768050682821591</c:v>
                </c:pt>
                <c:pt idx="25">
                  <c:v>0.32789111690613876</c:v>
                </c:pt>
                <c:pt idx="26">
                  <c:v>0.33789954335817129</c:v>
                </c:pt>
                <c:pt idx="27">
                  <c:v>0.34770978968834193</c:v>
                </c:pt>
                <c:pt idx="28">
                  <c:v>0.35732578012598759</c:v>
                </c:pt>
                <c:pt idx="29">
                  <c:v>0.36675136119549828</c:v>
                </c:pt>
                <c:pt idx="30">
                  <c:v>0.37599030325497795</c:v>
                </c:pt>
                <c:pt idx="31">
                  <c:v>0.3850463020044379</c:v>
                </c:pt>
                <c:pt idx="32">
                  <c:v>0.39392297996412617</c:v>
                </c:pt>
                <c:pt idx="33">
                  <c:v>0.402623887923584</c:v>
                </c:pt>
                <c:pt idx="34">
                  <c:v>0.41115250636200867</c:v>
                </c:pt>
                <c:pt idx="35">
                  <c:v>0.41951224684049204</c:v>
                </c:pt>
                <c:pt idx="36">
                  <c:v>0.42770645336669016</c:v>
                </c:pt>
                <c:pt idx="37">
                  <c:v>0.43573840373247125</c:v>
                </c:pt>
                <c:pt idx="38">
                  <c:v>0.4436113108250756</c:v>
                </c:pt>
                <c:pt idx="39">
                  <c:v>0.4513283239123137</c:v>
                </c:pt>
                <c:pt idx="40">
                  <c:v>0.45889252990231533</c:v>
                </c:pt>
                <c:pt idx="41">
                  <c:v>0.46630695457833388</c:v>
                </c:pt>
                <c:pt idx="42">
                  <c:v>0.47357456380910024</c:v>
                </c:pt>
                <c:pt idx="43">
                  <c:v>0.48069826473520921</c:v>
                </c:pt>
                <c:pt idx="44">
                  <c:v>0.48768090693201555</c:v>
                </c:pt>
                <c:pt idx="45">
                  <c:v>0.4945252835495007</c:v>
                </c:pt>
                <c:pt idx="46">
                  <c:v>0.5012341324295716</c:v>
                </c:pt>
                <c:pt idx="47">
                  <c:v>0.50781013720123236</c:v>
                </c:pt>
                <c:pt idx="48">
                  <c:v>0.51425592835407319</c:v>
                </c:pt>
                <c:pt idx="49">
                  <c:v>0.52057408429050034</c:v>
                </c:pt>
                <c:pt idx="50">
                  <c:v>0.52676713235713135</c:v>
                </c:pt>
                <c:pt idx="51">
                  <c:v>0.53283754985576803</c:v>
                </c:pt>
                <c:pt idx="52">
                  <c:v>0.53878776503434977</c:v>
                </c:pt>
                <c:pt idx="53">
                  <c:v>0.54462015805828545</c:v>
                </c:pt>
                <c:pt idx="54">
                  <c:v>0.55033706196255072</c:v>
                </c:pt>
                <c:pt idx="55">
                  <c:v>0.55594076358493372</c:v>
                </c:pt>
                <c:pt idx="56">
                  <c:v>0.56143350448080043</c:v>
                </c:pt>
                <c:pt idx="57">
                  <c:v>0.56681748181974667</c:v>
                </c:pt>
                <c:pt idx="58">
                  <c:v>0.57209484926449561</c:v>
                </c:pt>
                <c:pt idx="59">
                  <c:v>0.5772677178323905</c:v>
                </c:pt>
                <c:pt idx="60">
                  <c:v>0.58233815673983147</c:v>
                </c:pt>
                <c:pt idx="61">
                  <c:v>0.57080708865228424</c:v>
                </c:pt>
                <c:pt idx="62">
                  <c:v>0.55950435101106044</c:v>
                </c:pt>
                <c:pt idx="63">
                  <c:v>0.54842542257039861</c:v>
                </c:pt>
                <c:pt idx="64">
                  <c:v>0.5375658716112014</c:v>
                </c:pt>
                <c:pt idx="65">
                  <c:v>0.52692135416828911</c:v>
                </c:pt>
                <c:pt idx="66">
                  <c:v>0.51648761229275586</c:v>
                </c:pt>
                <c:pt idx="67">
                  <c:v>0.50626047234873317</c:v>
                </c:pt>
                <c:pt idx="68">
                  <c:v>0.49623584334387955</c:v>
                </c:pt>
                <c:pt idx="69">
                  <c:v>0.48640971529292953</c:v>
                </c:pt>
                <c:pt idx="70">
                  <c:v>0.47677815761364611</c:v>
                </c:pt>
                <c:pt idx="71">
                  <c:v>0.467337317554535</c:v>
                </c:pt>
                <c:pt idx="72">
                  <c:v>0.45808341865369301</c:v>
                </c:pt>
                <c:pt idx="73">
                  <c:v>0.4490127592281728</c:v>
                </c:pt>
                <c:pt idx="74">
                  <c:v>0.44012171089326058</c:v>
                </c:pt>
                <c:pt idx="75">
                  <c:v>0.43140671711107337</c:v>
                </c:pt>
                <c:pt idx="76">
                  <c:v>0.42286429176789675</c:v>
                </c:pt>
                <c:pt idx="77">
                  <c:v>0.41449101777969305</c:v>
                </c:pt>
                <c:pt idx="78">
                  <c:v>0.40628354572522191</c:v>
                </c:pt>
                <c:pt idx="79">
                  <c:v>0.39823859250622695</c:v>
                </c:pt>
                <c:pt idx="80">
                  <c:v>0.39035294003415327</c:v>
                </c:pt>
                <c:pt idx="81">
                  <c:v>0.38262343394286835</c:v>
                </c:pt>
                <c:pt idx="82">
                  <c:v>0.3750469823268745</c:v>
                </c:pt>
                <c:pt idx="83">
                  <c:v>0.36762055450450448</c:v>
                </c:pt>
                <c:pt idx="84">
                  <c:v>0.36034117980560904</c:v>
                </c:pt>
                <c:pt idx="85">
                  <c:v>0.35320594638324893</c:v>
                </c:pt>
                <c:pt idx="86">
                  <c:v>0.34621200004891761</c:v>
                </c:pt>
                <c:pt idx="87">
                  <c:v>0.3393565431308273</c:v>
                </c:pt>
                <c:pt idx="88">
                  <c:v>0.3326368333548036</c:v>
                </c:pt>
                <c:pt idx="89">
                  <c:v>0.32605018274733877</c:v>
                </c:pt>
                <c:pt idx="90">
                  <c:v>0.31959395656036649</c:v>
                </c:pt>
                <c:pt idx="91">
                  <c:v>0.31326557221732809</c:v>
                </c:pt>
                <c:pt idx="92">
                  <c:v>0.30706249828010651</c:v>
                </c:pt>
                <c:pt idx="93">
                  <c:v>0.30098225343641821</c:v>
                </c:pt>
                <c:pt idx="94">
                  <c:v>0.29502240550725467</c:v>
                </c:pt>
                <c:pt idx="95">
                  <c:v>0.28918057047397866</c:v>
                </c:pt>
                <c:pt idx="96">
                  <c:v>0.28345441152468459</c:v>
                </c:pt>
                <c:pt idx="97">
                  <c:v>0.2778416381194429</c:v>
                </c:pt>
                <c:pt idx="98">
                  <c:v>0.27234000507405348</c:v>
                </c:pt>
                <c:pt idx="99">
                  <c:v>0.26694731166194224</c:v>
                </c:pt>
                <c:pt idx="100">
                  <c:v>0.2616614007338407</c:v>
                </c:pt>
                <c:pt idx="101">
                  <c:v>0.25648015785489797</c:v>
                </c:pt>
                <c:pt idx="102">
                  <c:v>0.25140151045887821</c:v>
                </c:pt>
                <c:pt idx="103">
                  <c:v>0.24642342701910669</c:v>
                </c:pt>
                <c:pt idx="104">
                  <c:v>0.24154391623583246</c:v>
                </c:pt>
                <c:pt idx="105">
                  <c:v>0.23676102623968098</c:v>
                </c:pt>
                <c:pt idx="106">
                  <c:v>0.23207284381088117</c:v>
                </c:pt>
                <c:pt idx="107">
                  <c:v>0.22747749361395159</c:v>
                </c:pt>
                <c:pt idx="108">
                  <c:v>0.22297313744754127</c:v>
                </c:pt>
                <c:pt idx="109">
                  <c:v>0.21855797350912473</c:v>
                </c:pt>
                <c:pt idx="110">
                  <c:v>0.214230235674257</c:v>
                </c:pt>
                <c:pt idx="111">
                  <c:v>0.20998819279010028</c:v>
                </c:pt>
                <c:pt idx="112">
                  <c:v>0.20583014798293944</c:v>
                </c:pt>
                <c:pt idx="113">
                  <c:v>0.20175443797941028</c:v>
                </c:pt>
                <c:pt idx="114">
                  <c:v>0.197759432441168</c:v>
                </c:pt>
                <c:pt idx="115">
                  <c:v>0.19384353331272983</c:v>
                </c:pt>
                <c:pt idx="116">
                  <c:v>0.19000517418223156</c:v>
                </c:pt>
                <c:pt idx="117">
                  <c:v>0.18624281965484241</c:v>
                </c:pt>
                <c:pt idx="118">
                  <c:v>0.18255496473858582</c:v>
                </c:pt>
                <c:pt idx="119">
                  <c:v>0.17894013424232327</c:v>
                </c:pt>
                <c:pt idx="120">
                  <c:v>0.17539688218565799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77C-A245-A2E7-0404878341B6}"/>
            </c:ext>
          </c:extLst>
        </c:ser>
        <c:ser>
          <c:idx val="1"/>
          <c:order val="1"/>
          <c:tx>
            <c:v>Déformation</c:v>
          </c:tx>
          <c:spPr>
            <a:ln w="19050" cap="rnd">
              <a:solidFill>
                <a:srgbClr val="0070C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'Déformation-relaxation Maxwell'!$A$15:$A$135</c:f>
              <c:numCache>
                <c:formatCode>General</c:formatCode>
                <c:ptCount val="1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</c:numCache>
            </c:numRef>
          </c:xVal>
          <c:yVal>
            <c:numRef>
              <c:f>'Déformation-relaxation Maxwell'!$B$15:$B$135</c:f>
              <c:numCache>
                <c:formatCode>0.000</c:formatCode>
                <c:ptCount val="121"/>
                <c:pt idx="0">
                  <c:v>0</c:v>
                </c:pt>
                <c:pt idx="1">
                  <c:v>1.6666666666666666E-2</c:v>
                </c:pt>
                <c:pt idx="2">
                  <c:v>3.3333333333333333E-2</c:v>
                </c:pt>
                <c:pt idx="3">
                  <c:v>0.05</c:v>
                </c:pt>
                <c:pt idx="4">
                  <c:v>6.6666666666666666E-2</c:v>
                </c:pt>
                <c:pt idx="5">
                  <c:v>8.3333333333333329E-2</c:v>
                </c:pt>
                <c:pt idx="6">
                  <c:v>0.1</c:v>
                </c:pt>
                <c:pt idx="7">
                  <c:v>0.11666666666666667</c:v>
                </c:pt>
                <c:pt idx="8">
                  <c:v>0.13333333333333333</c:v>
                </c:pt>
                <c:pt idx="9">
                  <c:v>0.15</c:v>
                </c:pt>
                <c:pt idx="10">
                  <c:v>0.16666666666666666</c:v>
                </c:pt>
                <c:pt idx="11">
                  <c:v>0.18333333333333332</c:v>
                </c:pt>
                <c:pt idx="12">
                  <c:v>0.2</c:v>
                </c:pt>
                <c:pt idx="13">
                  <c:v>0.21666666666666667</c:v>
                </c:pt>
                <c:pt idx="14">
                  <c:v>0.23333333333333334</c:v>
                </c:pt>
                <c:pt idx="15">
                  <c:v>0.25</c:v>
                </c:pt>
                <c:pt idx="16">
                  <c:v>0.26666666666666666</c:v>
                </c:pt>
                <c:pt idx="17">
                  <c:v>0.28333333333333333</c:v>
                </c:pt>
                <c:pt idx="18">
                  <c:v>0.3</c:v>
                </c:pt>
                <c:pt idx="19">
                  <c:v>0.31666666666666665</c:v>
                </c:pt>
                <c:pt idx="20">
                  <c:v>0.33333333333333331</c:v>
                </c:pt>
                <c:pt idx="21">
                  <c:v>0.35</c:v>
                </c:pt>
                <c:pt idx="22">
                  <c:v>0.36666666666666664</c:v>
                </c:pt>
                <c:pt idx="23">
                  <c:v>0.3833333333333333</c:v>
                </c:pt>
                <c:pt idx="24">
                  <c:v>0.4</c:v>
                </c:pt>
                <c:pt idx="25">
                  <c:v>0.41666666666666669</c:v>
                </c:pt>
                <c:pt idx="26">
                  <c:v>0.43333333333333335</c:v>
                </c:pt>
                <c:pt idx="27">
                  <c:v>0.45</c:v>
                </c:pt>
                <c:pt idx="28">
                  <c:v>0.46666666666666667</c:v>
                </c:pt>
                <c:pt idx="29">
                  <c:v>0.48333333333333334</c:v>
                </c:pt>
                <c:pt idx="30">
                  <c:v>0.5</c:v>
                </c:pt>
                <c:pt idx="31">
                  <c:v>0.51666666666666661</c:v>
                </c:pt>
                <c:pt idx="32">
                  <c:v>0.53333333333333333</c:v>
                </c:pt>
                <c:pt idx="33">
                  <c:v>0.55000000000000004</c:v>
                </c:pt>
                <c:pt idx="34">
                  <c:v>0.56666666666666665</c:v>
                </c:pt>
                <c:pt idx="35">
                  <c:v>0.58333333333333337</c:v>
                </c:pt>
                <c:pt idx="36">
                  <c:v>0.6</c:v>
                </c:pt>
                <c:pt idx="37">
                  <c:v>0.6166666666666667</c:v>
                </c:pt>
                <c:pt idx="38">
                  <c:v>0.6333333333333333</c:v>
                </c:pt>
                <c:pt idx="39">
                  <c:v>0.65</c:v>
                </c:pt>
                <c:pt idx="40">
                  <c:v>0.66666666666666663</c:v>
                </c:pt>
                <c:pt idx="41">
                  <c:v>0.68333333333333335</c:v>
                </c:pt>
                <c:pt idx="42">
                  <c:v>0.7</c:v>
                </c:pt>
                <c:pt idx="43">
                  <c:v>0.71666666666666667</c:v>
                </c:pt>
                <c:pt idx="44">
                  <c:v>0.73333333333333328</c:v>
                </c:pt>
                <c:pt idx="45">
                  <c:v>0.75</c:v>
                </c:pt>
                <c:pt idx="46">
                  <c:v>0.76666666666666661</c:v>
                </c:pt>
                <c:pt idx="47">
                  <c:v>0.78333333333333333</c:v>
                </c:pt>
                <c:pt idx="48">
                  <c:v>0.8</c:v>
                </c:pt>
                <c:pt idx="49">
                  <c:v>0.81666666666666665</c:v>
                </c:pt>
                <c:pt idx="50">
                  <c:v>0.83333333333333337</c:v>
                </c:pt>
                <c:pt idx="51">
                  <c:v>0.85</c:v>
                </c:pt>
                <c:pt idx="52">
                  <c:v>0.8666666666666667</c:v>
                </c:pt>
                <c:pt idx="53">
                  <c:v>0.8833333333333333</c:v>
                </c:pt>
                <c:pt idx="54">
                  <c:v>0.9</c:v>
                </c:pt>
                <c:pt idx="55">
                  <c:v>0.91666666666666663</c:v>
                </c:pt>
                <c:pt idx="56">
                  <c:v>0.93333333333333335</c:v>
                </c:pt>
                <c:pt idx="57">
                  <c:v>0.95</c:v>
                </c:pt>
                <c:pt idx="58">
                  <c:v>0.96666666666666667</c:v>
                </c:pt>
                <c:pt idx="59">
                  <c:v>0.98333333333333328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284-CE4C-841B-6789AA80F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368112"/>
        <c:axId val="67536112"/>
      </c:scatterChart>
      <c:valAx>
        <c:axId val="95368112"/>
        <c:scaling>
          <c:orientation val="minMax"/>
          <c:max val="120"/>
          <c:min val="0"/>
        </c:scaling>
        <c:delete val="0"/>
        <c:axPos val="b"/>
        <c:majorGridlines>
          <c:spPr>
            <a:ln w="9525" cap="flat" cmpd="sng" algn="ctr">
              <a:solidFill>
                <a:schemeClr val="accent3"/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2400"/>
                  <a:t>Temps [s]</a:t>
                </a:r>
              </a:p>
            </c:rich>
          </c:tx>
          <c:layout>
            <c:manualLayout>
              <c:xMode val="edge"/>
              <c:yMode val="edge"/>
              <c:x val="0.489057323142712"/>
              <c:y val="0.926973549725135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7536112"/>
        <c:crosses val="autoZero"/>
        <c:crossBetween val="midCat"/>
        <c:majorUnit val="20"/>
      </c:valAx>
      <c:valAx>
        <c:axId val="67536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3"/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2400">
                    <a:solidFill>
                      <a:srgbClr val="0070C0"/>
                    </a:solidFill>
                  </a:rPr>
                  <a:t>Déformation [%]</a:t>
                </a:r>
                <a:r>
                  <a:rPr lang="fr-FR" sz="2400" baseline="0">
                    <a:solidFill>
                      <a:srgbClr val="0070C0"/>
                    </a:solidFill>
                  </a:rPr>
                  <a:t>  </a:t>
                </a:r>
                <a:r>
                  <a:rPr lang="fr-FR" sz="2400" baseline="0"/>
                  <a:t>–  </a:t>
                </a:r>
                <a:r>
                  <a:rPr lang="fr-FR" sz="2400">
                    <a:solidFill>
                      <a:schemeClr val="accent2"/>
                    </a:solidFill>
                  </a:rPr>
                  <a:t>Contrainte [MPa]</a:t>
                </a:r>
              </a:p>
            </c:rich>
          </c:tx>
          <c:layout>
            <c:manualLayout>
              <c:xMode val="edge"/>
              <c:yMode val="edge"/>
              <c:x val="1.5503583429764956E-2"/>
              <c:y val="0.101357761048228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5368112"/>
        <c:crossesAt val="0"/>
        <c:crossBetween val="midCat"/>
      </c:valAx>
      <c:spPr>
        <a:noFill/>
        <a:ln w="19050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80458265059532"/>
          <c:y val="2.66370907176426E-2"/>
          <c:w val="0.8330876163614418"/>
          <c:h val="0.82885893524061605"/>
        </c:manualLayout>
      </c:layout>
      <c:scatterChart>
        <c:scatterStyle val="smoothMarker"/>
        <c:varyColors val="0"/>
        <c:ser>
          <c:idx val="4"/>
          <c:order val="0"/>
          <c:tx>
            <c:v>Déformation</c:v>
          </c:tx>
          <c:spPr>
            <a:ln w="19050" cap="rnd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'Chargement-fluage Kelvin'!$A$15:$A$135</c:f>
              <c:numCache>
                <c:formatCode>General</c:formatCode>
                <c:ptCount val="1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</c:numCache>
            </c:numRef>
          </c:xVal>
          <c:yVal>
            <c:numRef>
              <c:f>'Chargement-fluage Kelvin'!$C$15:$C$135</c:f>
              <c:numCache>
                <c:formatCode>0.000</c:formatCode>
                <c:ptCount val="121"/>
                <c:pt idx="0">
                  <c:v>0</c:v>
                </c:pt>
                <c:pt idx="1">
                  <c:v>1.6556108896271049E-3</c:v>
                </c:pt>
                <c:pt idx="2">
                  <c:v>6.5786596026931399E-3</c:v>
                </c:pt>
                <c:pt idx="3">
                  <c:v>1.4704446535406031E-2</c:v>
                </c:pt>
                <c:pt idx="4">
                  <c:v>2.5969553221964585E-2</c:v>
                </c:pt>
                <c:pt idx="5">
                  <c:v>4.0311816966329232E-2</c:v>
                </c:pt>
                <c:pt idx="6">
                  <c:v>5.7670305976312307E-2</c:v>
                </c:pt>
                <c:pt idx="7">
                  <c:v>7.798529499004879E-2</c:v>
                </c:pt>
                <c:pt idx="8">
                  <c:v>0.10119824138509453</c:v>
                </c:pt>
                <c:pt idx="9">
                  <c:v>0.12725176176059999</c:v>
                </c:pt>
                <c:pt idx="10">
                  <c:v>0.15608960898318178</c:v>
                </c:pt>
                <c:pt idx="11">
                  <c:v>0.18765664968732068</c:v>
                </c:pt>
                <c:pt idx="12">
                  <c:v>0.22189884222127881</c:v>
                </c:pt>
                <c:pt idx="13">
                  <c:v>0.25876321502971877</c:v>
                </c:pt>
                <c:pt idx="14">
                  <c:v>0.29819784546437877</c:v>
                </c:pt>
                <c:pt idx="15">
                  <c:v>0.34015183901431567</c:v>
                </c:pt>
                <c:pt idx="16">
                  <c:v>0.38457530894742448</c:v>
                </c:pt>
                <c:pt idx="17">
                  <c:v>0.43141935635508044</c:v>
                </c:pt>
                <c:pt idx="18">
                  <c:v>0.4806360505919251</c:v>
                </c:pt>
                <c:pt idx="19">
                  <c:v>0.53217841010296518</c:v>
                </c:pt>
                <c:pt idx="20">
                  <c:v>0.58600038363032769</c:v>
                </c:pt>
                <c:pt idx="21">
                  <c:v>0.64205683179213924</c:v>
                </c:pt>
                <c:pt idx="22">
                  <c:v>0.70030350902617799</c:v>
                </c:pt>
                <c:pt idx="23">
                  <c:v>0.76069704589104936</c:v>
                </c:pt>
                <c:pt idx="24">
                  <c:v>0.82319493171784019</c:v>
                </c:pt>
                <c:pt idx="25">
                  <c:v>0.88775549760527861</c:v>
                </c:pt>
                <c:pt idx="26">
                  <c:v>0.95433789975161942</c:v>
                </c:pt>
                <c:pt idx="27">
                  <c:v>1.0229021031165801</c:v>
                </c:pt>
                <c:pt idx="28">
                  <c:v>1.0934088654067904</c:v>
                </c:pt>
                <c:pt idx="29">
                  <c:v>1.1658197213783503</c:v>
                </c:pt>
                <c:pt idx="30">
                  <c:v>1.2400969674502198</c:v>
                </c:pt>
                <c:pt idx="31">
                  <c:v>1.3162036466222871</c:v>
                </c:pt>
                <c:pt idx="32">
                  <c:v>1.3941035336920711</c:v>
                </c:pt>
                <c:pt idx="33">
                  <c:v>1.4737611207641594</c:v>
                </c:pt>
                <c:pt idx="34">
                  <c:v>1.555141603046579</c:v>
                </c:pt>
                <c:pt idx="35">
                  <c:v>1.6382108649284126</c:v>
                </c:pt>
                <c:pt idx="36">
                  <c:v>1.7229354663330976</c:v>
                </c:pt>
                <c:pt idx="37">
                  <c:v>1.8092826293419533</c:v>
                </c:pt>
                <c:pt idx="38">
                  <c:v>1.8972202250825763</c:v>
                </c:pt>
                <c:pt idx="39">
                  <c:v>1.9867167608768621</c:v>
                </c:pt>
                <c:pt idx="40">
                  <c:v>2.0777413676435126</c:v>
                </c:pt>
                <c:pt idx="41">
                  <c:v>2.1702637875499935</c:v>
                </c:pt>
                <c:pt idx="42">
                  <c:v>2.2642543619089972</c:v>
                </c:pt>
                <c:pt idx="43">
                  <c:v>2.3596840193145732</c:v>
                </c:pt>
                <c:pt idx="44">
                  <c:v>2.456524264013177</c:v>
                </c:pt>
                <c:pt idx="45">
                  <c:v>2.5547471645049917</c:v>
                </c:pt>
                <c:pt idx="46">
                  <c:v>2.6543253423709499</c:v>
                </c:pt>
                <c:pt idx="47">
                  <c:v>2.7552319613210083</c:v>
                </c:pt>
                <c:pt idx="48">
                  <c:v>2.857440716459267</c:v>
                </c:pt>
                <c:pt idx="49">
                  <c:v>2.9609258237616625</c:v>
                </c:pt>
                <c:pt idx="50">
                  <c:v>3.0656620097620189</c:v>
                </c:pt>
                <c:pt idx="51">
                  <c:v>3.1716245014423188</c:v>
                </c:pt>
                <c:pt idx="52">
                  <c:v>3.278789016323167</c:v>
                </c:pt>
                <c:pt idx="53">
                  <c:v>3.3871317527504776</c:v>
                </c:pt>
                <c:pt idx="54">
                  <c:v>3.4966293803744914</c:v>
                </c:pt>
                <c:pt idx="55">
                  <c:v>3.6072590308173287</c:v>
                </c:pt>
                <c:pt idx="56">
                  <c:v>3.7189982885253277</c:v>
                </c:pt>
                <c:pt idx="57">
                  <c:v>3.8318251818025315</c:v>
                </c:pt>
                <c:pt idx="58">
                  <c:v>3.9457181740217093</c:v>
                </c:pt>
                <c:pt idx="59">
                  <c:v>4.0606561550094273</c:v>
                </c:pt>
                <c:pt idx="60">
                  <c:v>4.1766184326016846</c:v>
                </c:pt>
                <c:pt idx="61">
                  <c:v>4.2919291134771562</c:v>
                </c:pt>
                <c:pt idx="62">
                  <c:v>4.4049564898893934</c:v>
                </c:pt>
                <c:pt idx="63">
                  <c:v>4.515745774296013</c:v>
                </c:pt>
                <c:pt idx="64">
                  <c:v>4.6243412838879854</c:v>
                </c:pt>
                <c:pt idx="65">
                  <c:v>4.7307864583171071</c:v>
                </c:pt>
                <c:pt idx="66">
                  <c:v>4.8351238770724398</c:v>
                </c:pt>
                <c:pt idx="67">
                  <c:v>4.9373952765126665</c:v>
                </c:pt>
                <c:pt idx="68">
                  <c:v>5.0376415665612031</c:v>
                </c:pt>
                <c:pt idx="69">
                  <c:v>5.1359028470707031</c:v>
                </c:pt>
                <c:pt idx="70">
                  <c:v>5.2322184238635376</c:v>
                </c:pt>
                <c:pt idx="71">
                  <c:v>5.3266268244546486</c:v>
                </c:pt>
                <c:pt idx="72">
                  <c:v>5.419165813463068</c:v>
                </c:pt>
                <c:pt idx="73">
                  <c:v>5.5098724077182704</c:v>
                </c:pt>
                <c:pt idx="74">
                  <c:v>5.5987828910673931</c:v>
                </c:pt>
                <c:pt idx="75">
                  <c:v>5.685932828889265</c:v>
                </c:pt>
                <c:pt idx="76">
                  <c:v>5.771357082321031</c:v>
                </c:pt>
                <c:pt idx="77">
                  <c:v>5.8550898222030687</c:v>
                </c:pt>
                <c:pt idx="78">
                  <c:v>5.9371645427477793</c:v>
                </c:pt>
                <c:pt idx="79">
                  <c:v>6.0176140749377289</c:v>
                </c:pt>
                <c:pt idx="80">
                  <c:v>6.0964705996584652</c:v>
                </c:pt>
                <c:pt idx="81">
                  <c:v>6.1737656605713145</c:v>
                </c:pt>
                <c:pt idx="82">
                  <c:v>6.2495301767312528</c:v>
                </c:pt>
                <c:pt idx="83">
                  <c:v>6.3237944549549532</c:v>
                </c:pt>
                <c:pt idx="84">
                  <c:v>6.3965882019439073</c:v>
                </c:pt>
                <c:pt idx="85">
                  <c:v>6.4679405361675091</c:v>
                </c:pt>
                <c:pt idx="86">
                  <c:v>6.5378799995108219</c:v>
                </c:pt>
                <c:pt idx="87">
                  <c:v>6.6064345686917259</c:v>
                </c:pt>
                <c:pt idx="88">
                  <c:v>6.6736316664519615</c:v>
                </c:pt>
                <c:pt idx="89">
                  <c:v>6.7394981725266101</c:v>
                </c:pt>
                <c:pt idx="90">
                  <c:v>6.8040604343963338</c:v>
                </c:pt>
                <c:pt idx="91">
                  <c:v>6.8673442778267173</c:v>
                </c:pt>
                <c:pt idx="92">
                  <c:v>6.9293750171989332</c:v>
                </c:pt>
                <c:pt idx="93">
                  <c:v>6.9901774656358153</c:v>
                </c:pt>
                <c:pt idx="94">
                  <c:v>7.0497759449274522</c:v>
                </c:pt>
                <c:pt idx="95">
                  <c:v>7.108194295260212</c:v>
                </c:pt>
                <c:pt idx="96">
                  <c:v>7.1654558847531522</c:v>
                </c:pt>
                <c:pt idx="97">
                  <c:v>7.2215836188055693</c:v>
                </c:pt>
                <c:pt idx="98">
                  <c:v>7.276599949259464</c:v>
                </c:pt>
                <c:pt idx="99">
                  <c:v>7.3305268833805766</c:v>
                </c:pt>
                <c:pt idx="100">
                  <c:v>7.3833859926615917</c:v>
                </c:pt>
                <c:pt idx="101">
                  <c:v>7.4351984214510178</c:v>
                </c:pt>
                <c:pt idx="102">
                  <c:v>7.4859848954112165</c:v>
                </c:pt>
                <c:pt idx="103">
                  <c:v>7.5357657298089311</c:v>
                </c:pt>
                <c:pt idx="104">
                  <c:v>7.5845608376416731</c:v>
                </c:pt>
                <c:pt idx="105">
                  <c:v>7.6323897376031882</c:v>
                </c:pt>
                <c:pt idx="106">
                  <c:v>7.679271561891186</c:v>
                </c:pt>
                <c:pt idx="107">
                  <c:v>7.7252250638604822</c:v>
                </c:pt>
                <c:pt idx="108">
                  <c:v>7.7702686255245847</c:v>
                </c:pt>
                <c:pt idx="109">
                  <c:v>7.8144202649087502</c:v>
                </c:pt>
                <c:pt idx="110">
                  <c:v>7.8576976432574286</c:v>
                </c:pt>
                <c:pt idx="111">
                  <c:v>7.9001180720989952</c:v>
                </c:pt>
                <c:pt idx="112">
                  <c:v>7.9416985201706032</c:v>
                </c:pt>
                <c:pt idx="113">
                  <c:v>7.9824556202058954</c:v>
                </c:pt>
                <c:pt idx="114">
                  <c:v>8.0224056755883169</c:v>
                </c:pt>
                <c:pt idx="115">
                  <c:v>8.0615646668726999</c:v>
                </c:pt>
                <c:pt idx="116">
                  <c:v>8.0999482581776832</c:v>
                </c:pt>
                <c:pt idx="117">
                  <c:v>8.1375718034515749</c:v>
                </c:pt>
                <c:pt idx="118">
                  <c:v>8.1744503526141408</c:v>
                </c:pt>
                <c:pt idx="119">
                  <c:v>8.2105986575767655</c:v>
                </c:pt>
                <c:pt idx="120">
                  <c:v>8.2460311781434186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EC5-3B40-8528-1464F29AEC75}"/>
            </c:ext>
          </c:extLst>
        </c:ser>
        <c:ser>
          <c:idx val="0"/>
          <c:order val="1"/>
          <c:tx>
            <c:v>Contrainte</c:v>
          </c:tx>
          <c:spPr>
            <a:ln w="19050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'Chargement-fluage Kelvin'!$A$15:$A$135</c:f>
              <c:numCache>
                <c:formatCode>General</c:formatCode>
                <c:ptCount val="1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</c:numCache>
            </c:numRef>
          </c:xVal>
          <c:yVal>
            <c:numRef>
              <c:f>'Chargement-fluage Kelvin'!$B$15:$B$135</c:f>
              <c:numCache>
                <c:formatCode>0.000</c:formatCode>
                <c:ptCount val="121"/>
                <c:pt idx="0">
                  <c:v>0</c:v>
                </c:pt>
                <c:pt idx="1">
                  <c:v>0.16666666666666666</c:v>
                </c:pt>
                <c:pt idx="2">
                  <c:v>0.33333333333333331</c:v>
                </c:pt>
                <c:pt idx="3">
                  <c:v>0.5</c:v>
                </c:pt>
                <c:pt idx="4">
                  <c:v>0.66666666666666663</c:v>
                </c:pt>
                <c:pt idx="5">
                  <c:v>0.83333333333333326</c:v>
                </c:pt>
                <c:pt idx="6">
                  <c:v>1</c:v>
                </c:pt>
                <c:pt idx="7">
                  <c:v>1.1666666666666665</c:v>
                </c:pt>
                <c:pt idx="8">
                  <c:v>1.3333333333333333</c:v>
                </c:pt>
                <c:pt idx="9">
                  <c:v>1.5</c:v>
                </c:pt>
                <c:pt idx="10">
                  <c:v>1.6666666666666665</c:v>
                </c:pt>
                <c:pt idx="11">
                  <c:v>1.8333333333333333</c:v>
                </c:pt>
                <c:pt idx="12">
                  <c:v>2</c:v>
                </c:pt>
                <c:pt idx="13">
                  <c:v>2.1666666666666665</c:v>
                </c:pt>
                <c:pt idx="14">
                  <c:v>2.333333333333333</c:v>
                </c:pt>
                <c:pt idx="15">
                  <c:v>2.5</c:v>
                </c:pt>
                <c:pt idx="16">
                  <c:v>2.6666666666666665</c:v>
                </c:pt>
                <c:pt idx="17">
                  <c:v>2.833333333333333</c:v>
                </c:pt>
                <c:pt idx="18">
                  <c:v>3</c:v>
                </c:pt>
                <c:pt idx="19">
                  <c:v>3.1666666666666665</c:v>
                </c:pt>
                <c:pt idx="20">
                  <c:v>3.333333333333333</c:v>
                </c:pt>
                <c:pt idx="21">
                  <c:v>3.5</c:v>
                </c:pt>
                <c:pt idx="22">
                  <c:v>3.6666666666666665</c:v>
                </c:pt>
                <c:pt idx="23">
                  <c:v>3.833333333333333</c:v>
                </c:pt>
                <c:pt idx="24">
                  <c:v>4</c:v>
                </c:pt>
                <c:pt idx="25">
                  <c:v>4.1666666666666661</c:v>
                </c:pt>
                <c:pt idx="26">
                  <c:v>4.333333333333333</c:v>
                </c:pt>
                <c:pt idx="27">
                  <c:v>4.5</c:v>
                </c:pt>
                <c:pt idx="28">
                  <c:v>4.6666666666666661</c:v>
                </c:pt>
                <c:pt idx="29">
                  <c:v>4.833333333333333</c:v>
                </c:pt>
                <c:pt idx="30">
                  <c:v>5</c:v>
                </c:pt>
                <c:pt idx="31">
                  <c:v>5.1666666666666661</c:v>
                </c:pt>
                <c:pt idx="32">
                  <c:v>5.333333333333333</c:v>
                </c:pt>
                <c:pt idx="33">
                  <c:v>5.5</c:v>
                </c:pt>
                <c:pt idx="34">
                  <c:v>5.6666666666666661</c:v>
                </c:pt>
                <c:pt idx="35">
                  <c:v>5.833333333333333</c:v>
                </c:pt>
                <c:pt idx="36">
                  <c:v>6</c:v>
                </c:pt>
                <c:pt idx="37">
                  <c:v>6.1666666666666661</c:v>
                </c:pt>
                <c:pt idx="38">
                  <c:v>6.333333333333333</c:v>
                </c:pt>
                <c:pt idx="39">
                  <c:v>6.5</c:v>
                </c:pt>
                <c:pt idx="40">
                  <c:v>6.6666666666666661</c:v>
                </c:pt>
                <c:pt idx="41">
                  <c:v>6.833333333333333</c:v>
                </c:pt>
                <c:pt idx="42">
                  <c:v>7</c:v>
                </c:pt>
                <c:pt idx="43">
                  <c:v>7.1666666666666661</c:v>
                </c:pt>
                <c:pt idx="44">
                  <c:v>7.333333333333333</c:v>
                </c:pt>
                <c:pt idx="45">
                  <c:v>7.5</c:v>
                </c:pt>
                <c:pt idx="46">
                  <c:v>7.6666666666666661</c:v>
                </c:pt>
                <c:pt idx="47">
                  <c:v>7.833333333333333</c:v>
                </c:pt>
                <c:pt idx="48">
                  <c:v>8</c:v>
                </c:pt>
                <c:pt idx="49">
                  <c:v>8.1666666666666661</c:v>
                </c:pt>
                <c:pt idx="50">
                  <c:v>8.3333333333333321</c:v>
                </c:pt>
                <c:pt idx="51">
                  <c:v>8.5</c:v>
                </c:pt>
                <c:pt idx="52">
                  <c:v>8.6666666666666661</c:v>
                </c:pt>
                <c:pt idx="53">
                  <c:v>8.8333333333333321</c:v>
                </c:pt>
                <c:pt idx="54">
                  <c:v>9</c:v>
                </c:pt>
                <c:pt idx="55">
                  <c:v>9.1666666666666661</c:v>
                </c:pt>
                <c:pt idx="56">
                  <c:v>9.3333333333333321</c:v>
                </c:pt>
                <c:pt idx="57">
                  <c:v>9.5</c:v>
                </c:pt>
                <c:pt idx="58">
                  <c:v>9.6666666666666661</c:v>
                </c:pt>
                <c:pt idx="59">
                  <c:v>9.8333333333333321</c:v>
                </c:pt>
                <c:pt idx="60">
                  <c:v>10</c:v>
                </c:pt>
                <c:pt idx="61">
                  <c:v>10</c:v>
                </c:pt>
                <c:pt idx="62">
                  <c:v>10</c:v>
                </c:pt>
                <c:pt idx="63">
                  <c:v>10</c:v>
                </c:pt>
                <c:pt idx="64">
                  <c:v>10</c:v>
                </c:pt>
                <c:pt idx="65">
                  <c:v>10</c:v>
                </c:pt>
                <c:pt idx="66">
                  <c:v>10</c:v>
                </c:pt>
                <c:pt idx="67">
                  <c:v>10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10</c:v>
                </c:pt>
                <c:pt idx="72">
                  <c:v>10</c:v>
                </c:pt>
                <c:pt idx="73">
                  <c:v>10</c:v>
                </c:pt>
                <c:pt idx="74">
                  <c:v>10</c:v>
                </c:pt>
                <c:pt idx="75">
                  <c:v>10</c:v>
                </c:pt>
                <c:pt idx="76">
                  <c:v>10</c:v>
                </c:pt>
                <c:pt idx="77">
                  <c:v>10</c:v>
                </c:pt>
                <c:pt idx="78">
                  <c:v>10</c:v>
                </c:pt>
                <c:pt idx="79">
                  <c:v>10</c:v>
                </c:pt>
                <c:pt idx="80">
                  <c:v>10</c:v>
                </c:pt>
                <c:pt idx="81">
                  <c:v>10</c:v>
                </c:pt>
                <c:pt idx="82">
                  <c:v>10</c:v>
                </c:pt>
                <c:pt idx="83">
                  <c:v>10</c:v>
                </c:pt>
                <c:pt idx="84">
                  <c:v>10</c:v>
                </c:pt>
                <c:pt idx="85">
                  <c:v>10</c:v>
                </c:pt>
                <c:pt idx="86">
                  <c:v>10</c:v>
                </c:pt>
                <c:pt idx="87">
                  <c:v>10</c:v>
                </c:pt>
                <c:pt idx="88">
                  <c:v>10</c:v>
                </c:pt>
                <c:pt idx="89">
                  <c:v>10</c:v>
                </c:pt>
                <c:pt idx="90">
                  <c:v>10</c:v>
                </c:pt>
                <c:pt idx="91">
                  <c:v>10</c:v>
                </c:pt>
                <c:pt idx="92">
                  <c:v>10</c:v>
                </c:pt>
                <c:pt idx="93">
                  <c:v>10</c:v>
                </c:pt>
                <c:pt idx="94">
                  <c:v>10</c:v>
                </c:pt>
                <c:pt idx="95">
                  <c:v>10</c:v>
                </c:pt>
                <c:pt idx="96">
                  <c:v>10</c:v>
                </c:pt>
                <c:pt idx="97">
                  <c:v>10</c:v>
                </c:pt>
                <c:pt idx="98">
                  <c:v>10</c:v>
                </c:pt>
                <c:pt idx="99">
                  <c:v>10</c:v>
                </c:pt>
                <c:pt idx="100">
                  <c:v>10</c:v>
                </c:pt>
                <c:pt idx="101">
                  <c:v>10</c:v>
                </c:pt>
                <c:pt idx="102">
                  <c:v>10</c:v>
                </c:pt>
                <c:pt idx="103">
                  <c:v>10</c:v>
                </c:pt>
                <c:pt idx="104">
                  <c:v>10</c:v>
                </c:pt>
                <c:pt idx="105">
                  <c:v>10</c:v>
                </c:pt>
                <c:pt idx="106">
                  <c:v>10</c:v>
                </c:pt>
                <c:pt idx="107">
                  <c:v>10</c:v>
                </c:pt>
                <c:pt idx="108">
                  <c:v>10</c:v>
                </c:pt>
                <c:pt idx="109">
                  <c:v>10</c:v>
                </c:pt>
                <c:pt idx="110">
                  <c:v>10</c:v>
                </c:pt>
                <c:pt idx="111">
                  <c:v>10</c:v>
                </c:pt>
                <c:pt idx="112">
                  <c:v>10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10</c:v>
                </c:pt>
                <c:pt idx="119">
                  <c:v>10</c:v>
                </c:pt>
                <c:pt idx="120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7A0-214B-9DC0-D0019EFC7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1811136"/>
        <c:axId val="-31812864"/>
      </c:scatterChart>
      <c:valAx>
        <c:axId val="-31811136"/>
        <c:scaling>
          <c:orientation val="minMax"/>
          <c:max val="120"/>
          <c:min val="0"/>
        </c:scaling>
        <c:delete val="0"/>
        <c:axPos val="b"/>
        <c:majorGridlines>
          <c:spPr>
            <a:ln w="9525" cap="flat" cmpd="sng" algn="ctr">
              <a:solidFill>
                <a:schemeClr val="accent3"/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2400"/>
                  <a:t>Temps [s]</a:t>
                </a:r>
              </a:p>
            </c:rich>
          </c:tx>
          <c:layout>
            <c:manualLayout>
              <c:xMode val="edge"/>
              <c:yMode val="edge"/>
              <c:x val="0.489057323142712"/>
              <c:y val="0.926973549725135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31812864"/>
        <c:crosses val="autoZero"/>
        <c:crossBetween val="midCat"/>
        <c:majorUnit val="20"/>
      </c:valAx>
      <c:valAx>
        <c:axId val="-31812864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accent3"/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2400">
                    <a:solidFill>
                      <a:schemeClr val="accent5"/>
                    </a:solidFill>
                  </a:rPr>
                  <a:t>Déformation [%]  </a:t>
                </a:r>
                <a:r>
                  <a:rPr lang="fr-FR" sz="2400"/>
                  <a:t>–  </a:t>
                </a:r>
                <a:r>
                  <a:rPr lang="fr-FR" sz="2400">
                    <a:solidFill>
                      <a:schemeClr val="accent2"/>
                    </a:solidFill>
                  </a:rPr>
                  <a:t>Contrainte [MPa]</a:t>
                </a:r>
              </a:p>
            </c:rich>
          </c:tx>
          <c:layout>
            <c:manualLayout>
              <c:xMode val="edge"/>
              <c:yMode val="edge"/>
              <c:x val="1.5503583429764956E-2"/>
              <c:y val="0.107033583642799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31811136"/>
        <c:crossesAt val="0"/>
        <c:crossBetween val="midCat"/>
      </c:valAx>
      <c:spPr>
        <a:noFill/>
        <a:ln w="19050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40717864348"/>
          <c:y val="2.66370907176426E-2"/>
          <c:w val="0.84248496188405597"/>
          <c:h val="0.86374290162520595"/>
        </c:manualLayout>
      </c:layout>
      <c:scatterChart>
        <c:scatterStyle val="smoothMarker"/>
        <c:varyColors val="0"/>
        <c:ser>
          <c:idx val="1"/>
          <c:order val="0"/>
          <c:tx>
            <c:v>Déchargement</c:v>
          </c:tx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'chargement-déchargement SLSM'!$A$79:$A$139</c:f>
              <c:numCache>
                <c:formatCode>General</c:formatCode>
                <c:ptCount val="61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64</c:v>
                </c:pt>
                <c:pt idx="5">
                  <c:v>65</c:v>
                </c:pt>
                <c:pt idx="6">
                  <c:v>66</c:v>
                </c:pt>
                <c:pt idx="7">
                  <c:v>67</c:v>
                </c:pt>
                <c:pt idx="8">
                  <c:v>68</c:v>
                </c:pt>
                <c:pt idx="9">
                  <c:v>69</c:v>
                </c:pt>
                <c:pt idx="10">
                  <c:v>70</c:v>
                </c:pt>
                <c:pt idx="11">
                  <c:v>71</c:v>
                </c:pt>
                <c:pt idx="12">
                  <c:v>72</c:v>
                </c:pt>
                <c:pt idx="13">
                  <c:v>73</c:v>
                </c:pt>
                <c:pt idx="14">
                  <c:v>74</c:v>
                </c:pt>
                <c:pt idx="15">
                  <c:v>75</c:v>
                </c:pt>
                <c:pt idx="16">
                  <c:v>76</c:v>
                </c:pt>
                <c:pt idx="17">
                  <c:v>77</c:v>
                </c:pt>
                <c:pt idx="18">
                  <c:v>78</c:v>
                </c:pt>
                <c:pt idx="19">
                  <c:v>79</c:v>
                </c:pt>
                <c:pt idx="20">
                  <c:v>80</c:v>
                </c:pt>
                <c:pt idx="21">
                  <c:v>81</c:v>
                </c:pt>
                <c:pt idx="22">
                  <c:v>82</c:v>
                </c:pt>
                <c:pt idx="23">
                  <c:v>83</c:v>
                </c:pt>
                <c:pt idx="24">
                  <c:v>84</c:v>
                </c:pt>
                <c:pt idx="25">
                  <c:v>85</c:v>
                </c:pt>
                <c:pt idx="26">
                  <c:v>86</c:v>
                </c:pt>
                <c:pt idx="27">
                  <c:v>87</c:v>
                </c:pt>
                <c:pt idx="28">
                  <c:v>88</c:v>
                </c:pt>
                <c:pt idx="29">
                  <c:v>89</c:v>
                </c:pt>
                <c:pt idx="30">
                  <c:v>90</c:v>
                </c:pt>
                <c:pt idx="31">
                  <c:v>91</c:v>
                </c:pt>
                <c:pt idx="32">
                  <c:v>92</c:v>
                </c:pt>
                <c:pt idx="33">
                  <c:v>93</c:v>
                </c:pt>
                <c:pt idx="34">
                  <c:v>94</c:v>
                </c:pt>
                <c:pt idx="35">
                  <c:v>95</c:v>
                </c:pt>
                <c:pt idx="36">
                  <c:v>96</c:v>
                </c:pt>
                <c:pt idx="37">
                  <c:v>97</c:v>
                </c:pt>
                <c:pt idx="38">
                  <c:v>98</c:v>
                </c:pt>
                <c:pt idx="39">
                  <c:v>99</c:v>
                </c:pt>
                <c:pt idx="40">
                  <c:v>100</c:v>
                </c:pt>
                <c:pt idx="41">
                  <c:v>101</c:v>
                </c:pt>
                <c:pt idx="42">
                  <c:v>102</c:v>
                </c:pt>
                <c:pt idx="43">
                  <c:v>103</c:v>
                </c:pt>
                <c:pt idx="44">
                  <c:v>104</c:v>
                </c:pt>
                <c:pt idx="45">
                  <c:v>105</c:v>
                </c:pt>
                <c:pt idx="46">
                  <c:v>106</c:v>
                </c:pt>
                <c:pt idx="47">
                  <c:v>107</c:v>
                </c:pt>
                <c:pt idx="48">
                  <c:v>108</c:v>
                </c:pt>
                <c:pt idx="49">
                  <c:v>109</c:v>
                </c:pt>
                <c:pt idx="50">
                  <c:v>110</c:v>
                </c:pt>
                <c:pt idx="51">
                  <c:v>111</c:v>
                </c:pt>
                <c:pt idx="52">
                  <c:v>112</c:v>
                </c:pt>
                <c:pt idx="53">
                  <c:v>113</c:v>
                </c:pt>
                <c:pt idx="54">
                  <c:v>114</c:v>
                </c:pt>
                <c:pt idx="55">
                  <c:v>115</c:v>
                </c:pt>
                <c:pt idx="56">
                  <c:v>116</c:v>
                </c:pt>
                <c:pt idx="57">
                  <c:v>117</c:v>
                </c:pt>
                <c:pt idx="58">
                  <c:v>118</c:v>
                </c:pt>
                <c:pt idx="59">
                  <c:v>119</c:v>
                </c:pt>
                <c:pt idx="60">
                  <c:v>120</c:v>
                </c:pt>
              </c:numCache>
            </c:numRef>
          </c:xVal>
          <c:yVal>
            <c:numRef>
              <c:f>'chargement-déchargement SLSM'!$F$79:$F$139</c:f>
              <c:numCache>
                <c:formatCode>0.000</c:formatCode>
                <c:ptCount val="61"/>
                <c:pt idx="0">
                  <c:v>7.5202545060881469</c:v>
                </c:pt>
                <c:pt idx="1">
                  <c:v>7.2796156638304108</c:v>
                </c:pt>
                <c:pt idx="2">
                  <c:v>7.0413719421393264</c:v>
                </c:pt>
                <c:pt idx="3">
                  <c:v>6.8054994854543045</c:v>
                </c:pt>
                <c:pt idx="4">
                  <c:v>6.5719746758177147</c:v>
                </c:pt>
                <c:pt idx="5">
                  <c:v>6.3407741305083629</c:v>
                </c:pt>
                <c:pt idx="6">
                  <c:v>6.1118746996985385</c:v>
                </c:pt>
                <c:pt idx="7">
                  <c:v>5.8852534641343199</c:v>
                </c:pt>
                <c:pt idx="8">
                  <c:v>5.6608877328391252</c:v>
                </c:pt>
                <c:pt idx="9">
                  <c:v>5.4387550408399861</c:v>
                </c:pt>
                <c:pt idx="10">
                  <c:v>5.2188331469165661</c:v>
                </c:pt>
                <c:pt idx="11">
                  <c:v>5.0011000313725775</c:v>
                </c:pt>
                <c:pt idx="12">
                  <c:v>4.7855338938293741</c:v>
                </c:pt>
                <c:pt idx="13">
                  <c:v>4.5721131510415232</c:v>
                </c:pt>
                <c:pt idx="14">
                  <c:v>4.3608164347341676</c:v>
                </c:pt>
                <c:pt idx="15">
                  <c:v>4.1516225894618941</c:v>
                </c:pt>
                <c:pt idx="16">
                  <c:v>3.9445106704889255</c:v>
                </c:pt>
                <c:pt idx="17">
                  <c:v>3.7394599416904608</c:v>
                </c:pt>
                <c:pt idx="18">
                  <c:v>3.5364498734748806</c:v>
                </c:pt>
                <c:pt idx="19">
                  <c:v>3.3354601407266689</c:v>
                </c:pt>
                <c:pt idx="20">
                  <c:v>3.136470620769809</c:v>
                </c:pt>
                <c:pt idx="21">
                  <c:v>2.9394613913514953</c:v>
                </c:pt>
                <c:pt idx="22">
                  <c:v>2.744412728645869</c:v>
                </c:pt>
                <c:pt idx="23">
                  <c:v>2.5513051052777143</c:v>
                </c:pt>
                <c:pt idx="24">
                  <c:v>2.360119188365752</c:v>
                </c:pt>
                <c:pt idx="25">
                  <c:v>2.1708358375855097</c:v>
                </c:pt>
                <c:pt idx="26">
                  <c:v>1.9834361032514074</c:v>
                </c:pt>
                <c:pt idx="27">
                  <c:v>1.7979012244180106</c:v>
                </c:pt>
                <c:pt idx="28">
                  <c:v>1.6142126270001431</c:v>
                </c:pt>
                <c:pt idx="29">
                  <c:v>1.4323519219117646</c:v>
                </c:pt>
                <c:pt idx="30">
                  <c:v>1.2523009032233503</c:v>
                </c:pt>
                <c:pt idx="31">
                  <c:v>1.0740415463376523</c:v>
                </c:pt>
                <c:pt idx="32">
                  <c:v>0.89755600618361064</c:v>
                </c:pt>
                <c:pt idx="33">
                  <c:v>0.72282661542826754</c:v>
                </c:pt>
                <c:pt idx="34">
                  <c:v>0.54983588270647765</c:v>
                </c:pt>
                <c:pt idx="35">
                  <c:v>0.37856649086824823</c:v>
                </c:pt>
                <c:pt idx="36">
                  <c:v>0.20900129524358155</c:v>
                </c:pt>
                <c:pt idx="37">
                  <c:v>4.112332192452036E-2</c:v>
                </c:pt>
                <c:pt idx="38">
                  <c:v>-0.12508423393564916</c:v>
                </c:pt>
                <c:pt idx="39">
                  <c:v>-0.28963800980622634</c:v>
                </c:pt>
                <c:pt idx="40">
                  <c:v>-0.45255447744620936</c:v>
                </c:pt>
                <c:pt idx="41">
                  <c:v>-0.61384994455479513</c:v>
                </c:pt>
                <c:pt idx="42">
                  <c:v>-0.77354055640538033</c:v>
                </c:pt>
                <c:pt idx="43">
                  <c:v>-0.93164229746339489</c:v>
                </c:pt>
                <c:pt idx="44">
                  <c:v>-1.0881709929878982</c:v>
                </c:pt>
                <c:pt idx="45">
                  <c:v>-1.2431423106173281</c:v>
                </c:pt>
                <c:pt idx="46">
                  <c:v>-1.3965717619394</c:v>
                </c:pt>
                <c:pt idx="47">
                  <c:v>-1.548474704045377</c:v>
                </c:pt>
                <c:pt idx="48">
                  <c:v>-1.6988663410688618</c:v>
                </c:pt>
                <c:pt idx="49">
                  <c:v>-1.8477617257092858</c:v>
                </c:pt>
                <c:pt idx="50">
                  <c:v>-1.9951757607401808</c:v>
                </c:pt>
                <c:pt idx="51">
                  <c:v>-2.1411232005024718</c:v>
                </c:pt>
                <c:pt idx="52">
                  <c:v>-2.2856186523828428</c:v>
                </c:pt>
                <c:pt idx="53">
                  <c:v>-2.4286765782774484</c:v>
                </c:pt>
                <c:pt idx="54">
                  <c:v>-2.5703112960409991</c:v>
                </c:pt>
                <c:pt idx="55">
                  <c:v>-2.7105369809213933</c:v>
                </c:pt>
                <c:pt idx="56">
                  <c:v>-2.84936766698014</c:v>
                </c:pt>
                <c:pt idx="57">
                  <c:v>-2.9868172484985442</c:v>
                </c:pt>
                <c:pt idx="58">
                  <c:v>-3.1228994813699451</c:v>
                </c:pt>
                <c:pt idx="59">
                  <c:v>-3.2576279844780736</c:v>
                </c:pt>
                <c:pt idx="60">
                  <c:v>-3.3910162410616613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B2F-4542-A91A-ECBED60C22D1}"/>
            </c:ext>
          </c:extLst>
        </c:ser>
        <c:ser>
          <c:idx val="2"/>
          <c:order val="1"/>
          <c:tx>
            <c:v>Chargement</c:v>
          </c:tx>
          <c:spPr>
            <a:ln w="381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'chargement-déchargement SLSM'!$A$19:$A$139</c:f>
              <c:numCache>
                <c:formatCode>General</c:formatCode>
                <c:ptCount val="1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</c:numCache>
            </c:numRef>
          </c:xVal>
          <c:yVal>
            <c:numRef>
              <c:f>'chargement-déchargement SLSM'!$E$19:$E$79</c:f>
              <c:numCache>
                <c:formatCode>0.000</c:formatCode>
                <c:ptCount val="61"/>
                <c:pt idx="0">
                  <c:v>0</c:v>
                </c:pt>
                <c:pt idx="1">
                  <c:v>0.16583610694445566</c:v>
                </c:pt>
                <c:pt idx="2">
                  <c:v>0.3300221335552968</c:v>
                </c:pt>
                <c:pt idx="3">
                  <c:v>0.49257451474270209</c:v>
                </c:pt>
                <c:pt idx="4">
                  <c:v>0.65350952172405585</c:v>
                </c:pt>
                <c:pt idx="5">
                  <c:v>0.81284326365432891</c:v>
                </c:pt>
                <c:pt idx="6">
                  <c:v>0.97059168924023076</c:v>
                </c:pt>
                <c:pt idx="7">
                  <c:v>1.1267705883382959</c:v>
                </c:pt>
                <c:pt idx="8">
                  <c:v>1.2813955935370256</c:v>
                </c:pt>
                <c:pt idx="9">
                  <c:v>1.4344821817233036</c:v>
                </c:pt>
                <c:pt idx="10">
                  <c:v>1.5860456756331873</c:v>
                </c:pt>
                <c:pt idx="11">
                  <c:v>1.736101245387256</c:v>
                </c:pt>
                <c:pt idx="12">
                  <c:v>1.8846639100106812</c:v>
                </c:pt>
                <c:pt idx="13">
                  <c:v>2.0317485389381429</c:v>
                </c:pt>
                <c:pt idx="14">
                  <c:v>2.1773698535037544</c:v>
                </c:pt>
                <c:pt idx="15">
                  <c:v>2.3215424284161621</c:v>
                </c:pt>
                <c:pt idx="16">
                  <c:v>2.4642806932189427</c:v>
                </c:pt>
                <c:pt idx="17">
                  <c:v>2.6055989337364585</c:v>
                </c:pt>
                <c:pt idx="18">
                  <c:v>2.7455112935053023</c:v>
                </c:pt>
                <c:pt idx="19">
                  <c:v>2.8840317751915054</c:v>
                </c:pt>
                <c:pt idx="20">
                  <c:v>3.021174241993609</c:v>
                </c:pt>
                <c:pt idx="21">
                  <c:v>3.1569524190317679</c:v>
                </c:pt>
                <c:pt idx="22">
                  <c:v>3.2913798947230335</c:v>
                </c:pt>
                <c:pt idx="23">
                  <c:v>3.424470122142909</c:v>
                </c:pt>
                <c:pt idx="24">
                  <c:v>3.5562364203733732</c:v>
                </c:pt>
                <c:pt idx="25">
                  <c:v>3.6866919758374563</c:v>
                </c:pt>
                <c:pt idx="26">
                  <c:v>3.8158498436205415</c:v>
                </c:pt>
                <c:pt idx="27">
                  <c:v>3.9437229487784817</c:v>
                </c:pt>
                <c:pt idx="28">
                  <c:v>4.07032408763272</c:v>
                </c:pt>
                <c:pt idx="29">
                  <c:v>4.1956659290524803</c:v>
                </c:pt>
                <c:pt idx="30">
                  <c:v>4.3197610157242048</c:v>
                </c:pt>
                <c:pt idx="31">
                  <c:v>4.4426217654083411</c:v>
                </c:pt>
                <c:pt idx="32">
                  <c:v>4.5642604721836166</c:v>
                </c:pt>
                <c:pt idx="33">
                  <c:v>4.6846893076789122</c:v>
                </c:pt>
                <c:pt idx="34">
                  <c:v>4.8039203222928757</c:v>
                </c:pt>
                <c:pt idx="35">
                  <c:v>4.9219654464013809</c:v>
                </c:pt>
                <c:pt idx="36">
                  <c:v>5.0388364915529564</c:v>
                </c:pt>
                <c:pt idx="37">
                  <c:v>5.1545451516523251</c:v>
                </c:pt>
                <c:pt idx="38">
                  <c:v>5.2691030041321421</c:v>
                </c:pt>
                <c:pt idx="39">
                  <c:v>5.382521511113052</c:v>
                </c:pt>
                <c:pt idx="40">
                  <c:v>5.4948120205522182</c:v>
                </c:pt>
                <c:pt idx="41">
                  <c:v>5.605985767380397</c:v>
                </c:pt>
                <c:pt idx="42">
                  <c:v>5.7160538746276748</c:v>
                </c:pt>
                <c:pt idx="43">
                  <c:v>5.8250273545380322</c:v>
                </c:pt>
                <c:pt idx="44">
                  <c:v>5.9329171096727489</c:v>
                </c:pt>
                <c:pt idx="45">
                  <c:v>6.0397339340028768</c:v>
                </c:pt>
                <c:pt idx="46">
                  <c:v>6.1454885139907942</c:v>
                </c:pt>
                <c:pt idx="47">
                  <c:v>6.2501914296610019</c:v>
                </c:pt>
                <c:pt idx="48">
                  <c:v>6.3538531556602464</c:v>
                </c:pt>
                <c:pt idx="49">
                  <c:v>6.4564840623071005</c:v>
                </c:pt>
                <c:pt idx="50">
                  <c:v>6.558094416631068</c:v>
                </c:pt>
                <c:pt idx="51">
                  <c:v>6.6586943834013592</c:v>
                </c:pt>
                <c:pt idx="52">
                  <c:v>6.7582940261453945</c:v>
                </c:pt>
                <c:pt idx="53">
                  <c:v>6.8569033081571984</c:v>
                </c:pt>
                <c:pt idx="54">
                  <c:v>6.9545320934957262</c:v>
                </c:pt>
                <c:pt idx="55">
                  <c:v>7.0511901479732355</c:v>
                </c:pt>
                <c:pt idx="56">
                  <c:v>7.1468871401338552</c:v>
                </c:pt>
                <c:pt idx="57">
                  <c:v>7.2416326422223607</c:v>
                </c:pt>
                <c:pt idx="58">
                  <c:v>7.3354361311433331</c:v>
                </c:pt>
                <c:pt idx="59">
                  <c:v>7.428306989410757</c:v>
                </c:pt>
                <c:pt idx="60">
                  <c:v>7.5202545060881461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B2F-4542-A91A-ECBED60C22D1}"/>
            </c:ext>
          </c:extLst>
        </c:ser>
        <c:ser>
          <c:idx val="0"/>
          <c:order val="2"/>
          <c:tx>
            <c:v>Relaxation</c:v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'chargement-déchargement SLSM'!$A$139:$A$199</c:f>
              <c:numCache>
                <c:formatCode>General</c:formatCode>
                <c:ptCount val="61"/>
                <c:pt idx="0">
                  <c:v>120</c:v>
                </c:pt>
                <c:pt idx="1">
                  <c:v>121</c:v>
                </c:pt>
                <c:pt idx="2">
                  <c:v>122</c:v>
                </c:pt>
                <c:pt idx="3">
                  <c:v>123</c:v>
                </c:pt>
                <c:pt idx="4">
                  <c:v>124</c:v>
                </c:pt>
                <c:pt idx="5">
                  <c:v>125</c:v>
                </c:pt>
                <c:pt idx="6">
                  <c:v>126</c:v>
                </c:pt>
                <c:pt idx="7">
                  <c:v>127</c:v>
                </c:pt>
                <c:pt idx="8">
                  <c:v>128</c:v>
                </c:pt>
                <c:pt idx="9">
                  <c:v>129</c:v>
                </c:pt>
                <c:pt idx="10">
                  <c:v>130</c:v>
                </c:pt>
                <c:pt idx="11">
                  <c:v>131</c:v>
                </c:pt>
                <c:pt idx="12">
                  <c:v>132</c:v>
                </c:pt>
                <c:pt idx="13">
                  <c:v>133</c:v>
                </c:pt>
                <c:pt idx="14">
                  <c:v>134</c:v>
                </c:pt>
                <c:pt idx="15">
                  <c:v>135</c:v>
                </c:pt>
                <c:pt idx="16">
                  <c:v>136</c:v>
                </c:pt>
                <c:pt idx="17">
                  <c:v>137</c:v>
                </c:pt>
                <c:pt idx="18">
                  <c:v>138</c:v>
                </c:pt>
                <c:pt idx="19">
                  <c:v>139</c:v>
                </c:pt>
                <c:pt idx="20">
                  <c:v>140</c:v>
                </c:pt>
                <c:pt idx="21">
                  <c:v>141</c:v>
                </c:pt>
                <c:pt idx="22">
                  <c:v>142</c:v>
                </c:pt>
                <c:pt idx="23">
                  <c:v>143</c:v>
                </c:pt>
                <c:pt idx="24">
                  <c:v>144</c:v>
                </c:pt>
                <c:pt idx="25">
                  <c:v>145</c:v>
                </c:pt>
                <c:pt idx="26">
                  <c:v>146</c:v>
                </c:pt>
                <c:pt idx="27">
                  <c:v>147</c:v>
                </c:pt>
                <c:pt idx="28">
                  <c:v>148</c:v>
                </c:pt>
                <c:pt idx="29">
                  <c:v>149</c:v>
                </c:pt>
                <c:pt idx="30">
                  <c:v>150</c:v>
                </c:pt>
                <c:pt idx="31">
                  <c:v>151</c:v>
                </c:pt>
                <c:pt idx="32">
                  <c:v>152</c:v>
                </c:pt>
                <c:pt idx="33">
                  <c:v>153</c:v>
                </c:pt>
                <c:pt idx="34">
                  <c:v>154</c:v>
                </c:pt>
                <c:pt idx="35">
                  <c:v>155</c:v>
                </c:pt>
                <c:pt idx="36">
                  <c:v>156</c:v>
                </c:pt>
                <c:pt idx="37">
                  <c:v>157</c:v>
                </c:pt>
                <c:pt idx="38">
                  <c:v>158</c:v>
                </c:pt>
                <c:pt idx="39">
                  <c:v>159</c:v>
                </c:pt>
                <c:pt idx="40">
                  <c:v>160</c:v>
                </c:pt>
                <c:pt idx="41">
                  <c:v>161</c:v>
                </c:pt>
                <c:pt idx="42">
                  <c:v>162</c:v>
                </c:pt>
                <c:pt idx="43">
                  <c:v>163</c:v>
                </c:pt>
                <c:pt idx="44">
                  <c:v>164</c:v>
                </c:pt>
                <c:pt idx="45">
                  <c:v>165</c:v>
                </c:pt>
                <c:pt idx="46">
                  <c:v>166</c:v>
                </c:pt>
                <c:pt idx="47">
                  <c:v>167</c:v>
                </c:pt>
                <c:pt idx="48">
                  <c:v>168</c:v>
                </c:pt>
                <c:pt idx="49">
                  <c:v>169</c:v>
                </c:pt>
                <c:pt idx="50">
                  <c:v>170</c:v>
                </c:pt>
                <c:pt idx="51">
                  <c:v>171</c:v>
                </c:pt>
                <c:pt idx="52">
                  <c:v>172</c:v>
                </c:pt>
                <c:pt idx="53">
                  <c:v>173</c:v>
                </c:pt>
                <c:pt idx="54">
                  <c:v>174</c:v>
                </c:pt>
                <c:pt idx="55">
                  <c:v>175</c:v>
                </c:pt>
                <c:pt idx="56">
                  <c:v>176</c:v>
                </c:pt>
                <c:pt idx="57">
                  <c:v>177</c:v>
                </c:pt>
                <c:pt idx="58">
                  <c:v>178</c:v>
                </c:pt>
                <c:pt idx="59">
                  <c:v>179</c:v>
                </c:pt>
                <c:pt idx="60">
                  <c:v>180</c:v>
                </c:pt>
              </c:numCache>
            </c:numRef>
          </c:xVal>
          <c:yVal>
            <c:numRef>
              <c:f>'chargement-déchargement SLSM'!$G$139:$G$199</c:f>
              <c:numCache>
                <c:formatCode>0.000</c:formatCode>
                <c:ptCount val="61"/>
                <c:pt idx="0">
                  <c:v>-3.3910162410616613</c:v>
                </c:pt>
                <c:pt idx="1">
                  <c:v>-3.3572414931210335</c:v>
                </c:pt>
                <c:pt idx="2">
                  <c:v>-3.3238031439226554</c:v>
                </c:pt>
                <c:pt idx="3">
                  <c:v>-3.2906978429126275</c:v>
                </c:pt>
                <c:pt idx="4">
                  <c:v>-3.257922272908766</c:v>
                </c:pt>
                <c:pt idx="5">
                  <c:v>-3.2254731497682605</c:v>
                </c:pt>
                <c:pt idx="6">
                  <c:v>-3.1933472220585868</c:v>
                </c:pt>
                <c:pt idx="7">
                  <c:v>-3.1615412707316866</c:v>
                </c:pt>
                <c:pt idx="8">
                  <c:v>-3.1300521088014452</c:v>
                </c:pt>
                <c:pt idx="9">
                  <c:v>-3.0988765810243528</c:v>
                </c:pt>
                <c:pt idx="10">
                  <c:v>-3.0680115635833127</c:v>
                </c:pt>
                <c:pt idx="11">
                  <c:v>-3.03745396377467</c:v>
                </c:pt>
                <c:pt idx="12">
                  <c:v>-3.0072007196983099</c:v>
                </c:pt>
                <c:pt idx="13">
                  <c:v>-2.9772487999508255</c:v>
                </c:pt>
                <c:pt idx="14">
                  <c:v>-2.9475952033218111</c:v>
                </c:pt>
                <c:pt idx="15">
                  <c:v>-2.9182369584931069</c:v>
                </c:pt>
                <c:pt idx="16">
                  <c:v>-2.8891711237410838</c:v>
                </c:pt>
                <c:pt idx="17">
                  <c:v>-2.8603947866418675</c:v>
                </c:pt>
                <c:pt idx="18">
                  <c:v>-2.8319050637795375</c:v>
                </c:pt>
                <c:pt idx="19">
                  <c:v>-2.8036991004571679</c:v>
                </c:pt>
                <c:pt idx="20">
                  <c:v>-2.7757740704108165</c:v>
                </c:pt>
                <c:pt idx="21">
                  <c:v>-2.7481271755263195</c:v>
                </c:pt>
                <c:pt idx="22">
                  <c:v>-2.7207556455589095</c:v>
                </c:pt>
                <c:pt idx="23">
                  <c:v>-2.6936567378556471</c:v>
                </c:pt>
                <c:pt idx="24">
                  <c:v>-2.6668277370805944</c:v>
                </c:pt>
                <c:pt idx="25">
                  <c:v>-2.6402659549427536</c:v>
                </c:pt>
                <c:pt idx="26">
                  <c:v>-2.6139687299266612</c:v>
                </c:pt>
                <c:pt idx="27">
                  <c:v>-2.5879334270257472</c:v>
                </c:pt>
                <c:pt idx="28">
                  <c:v>-2.5621574374782745</c:v>
                </c:pt>
                <c:pt idx="29">
                  <c:v>-2.536638178505942</c:v>
                </c:pt>
                <c:pt idx="30">
                  <c:v>-2.5113730930550986</c:v>
                </c:pt>
                <c:pt idx="31">
                  <c:v>-2.486359649540522</c:v>
                </c:pt>
                <c:pt idx="32">
                  <c:v>-2.4615953415917384</c:v>
                </c:pt>
                <c:pt idx="33">
                  <c:v>-2.437077687801894</c:v>
                </c:pt>
                <c:pt idx="34">
                  <c:v>-2.4128042314791167</c:v>
                </c:pt>
                <c:pt idx="35">
                  <c:v>-2.3887725404003444</c:v>
                </c:pt>
                <c:pt idx="36">
                  <c:v>-2.3649802065676222</c:v>
                </c:pt>
                <c:pt idx="37">
                  <c:v>-2.3414248459668188</c:v>
                </c:pt>
                <c:pt idx="38">
                  <c:v>-2.3181040983287313</c:v>
                </c:pt>
                <c:pt idx="39">
                  <c:v>-2.2950156268926034</c:v>
                </c:pt>
                <c:pt idx="40">
                  <c:v>-2.2721571181719757</c:v>
                </c:pt>
                <c:pt idx="41">
                  <c:v>-2.2495262817228587</c:v>
                </c:pt>
                <c:pt idx="42">
                  <c:v>-2.2271208499142485</c:v>
                </c:pt>
                <c:pt idx="43">
                  <c:v>-2.2049385777008808</c:v>
                </c:pt>
                <c:pt idx="44">
                  <c:v>-2.1829772423983114</c:v>
                </c:pt>
                <c:pt idx="45">
                  <c:v>-2.1612346434601699</c:v>
                </c:pt>
                <c:pt idx="46">
                  <c:v>-2.139708602257675</c:v>
                </c:pt>
                <c:pt idx="47">
                  <c:v>-2.1183969618613352</c:v>
                </c:pt>
                <c:pt idx="48">
                  <c:v>-2.0972975868248258</c:v>
                </c:pt>
                <c:pt idx="49">
                  <c:v>-2.0764083629709988</c:v>
                </c:pt>
                <c:pt idx="50">
                  <c:v>-2.0557271971800635</c:v>
                </c:pt>
                <c:pt idx="51">
                  <c:v>-2.0352520171798294</c:v>
                </c:pt>
                <c:pt idx="52">
                  <c:v>-2.0149807713380841</c:v>
                </c:pt>
                <c:pt idx="53">
                  <c:v>-1.9949114284570117</c:v>
                </c:pt>
                <c:pt idx="54">
                  <c:v>-1.9750419775696519</c:v>
                </c:pt>
                <c:pt idx="55">
                  <c:v>-1.9553704277384143</c:v>
                </c:pt>
                <c:pt idx="56">
                  <c:v>-1.935894807855584</c:v>
                </c:pt>
                <c:pt idx="57">
                  <c:v>-1.9166131664458037</c:v>
                </c:pt>
                <c:pt idx="58">
                  <c:v>-1.8975235714705418</c:v>
                </c:pt>
                <c:pt idx="59">
                  <c:v>-1.8786241101345058</c:v>
                </c:pt>
                <c:pt idx="60">
                  <c:v>-1.8599128886939635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B2F-4542-A91A-ECBED60C22D1}"/>
            </c:ext>
          </c:extLst>
        </c:ser>
        <c:ser>
          <c:idx val="3"/>
          <c:order val="3"/>
          <c:tx>
            <c:v>Elastique E1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'chargement-déchargement SLSM'!$A$19:$A$199</c:f>
              <c:numCache>
                <c:formatCode>General</c:formatCode>
                <c:ptCount val="18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</c:numCache>
            </c:numRef>
          </c:xVal>
          <c:yVal>
            <c:numRef>
              <c:f>'chargement-déchargement SLSM'!$B$19:$B$199</c:f>
              <c:numCache>
                <c:formatCode>0.000</c:formatCode>
                <c:ptCount val="181"/>
                <c:pt idx="0">
                  <c:v>0</c:v>
                </c:pt>
                <c:pt idx="1">
                  <c:v>0.16666666666666666</c:v>
                </c:pt>
                <c:pt idx="2">
                  <c:v>0.33333333333333331</c:v>
                </c:pt>
                <c:pt idx="3">
                  <c:v>0.5</c:v>
                </c:pt>
                <c:pt idx="4">
                  <c:v>0.66666666666666663</c:v>
                </c:pt>
                <c:pt idx="5">
                  <c:v>0.83333333333333326</c:v>
                </c:pt>
                <c:pt idx="6">
                  <c:v>1</c:v>
                </c:pt>
                <c:pt idx="7">
                  <c:v>1.1666666666666665</c:v>
                </c:pt>
                <c:pt idx="8">
                  <c:v>1.3333333333333333</c:v>
                </c:pt>
                <c:pt idx="9">
                  <c:v>1.5</c:v>
                </c:pt>
                <c:pt idx="10">
                  <c:v>1.6666666666666665</c:v>
                </c:pt>
                <c:pt idx="11">
                  <c:v>1.8333333333333333</c:v>
                </c:pt>
                <c:pt idx="12">
                  <c:v>2</c:v>
                </c:pt>
                <c:pt idx="13">
                  <c:v>2.1666666666666665</c:v>
                </c:pt>
                <c:pt idx="14">
                  <c:v>2.333333333333333</c:v>
                </c:pt>
                <c:pt idx="15">
                  <c:v>2.5</c:v>
                </c:pt>
                <c:pt idx="16">
                  <c:v>2.6666666666666665</c:v>
                </c:pt>
                <c:pt idx="17">
                  <c:v>2.833333333333333</c:v>
                </c:pt>
                <c:pt idx="18">
                  <c:v>3</c:v>
                </c:pt>
                <c:pt idx="19">
                  <c:v>3.1666666666666665</c:v>
                </c:pt>
                <c:pt idx="20">
                  <c:v>3.333333333333333</c:v>
                </c:pt>
                <c:pt idx="21">
                  <c:v>3.5</c:v>
                </c:pt>
                <c:pt idx="22">
                  <c:v>3.6666666666666665</c:v>
                </c:pt>
                <c:pt idx="23">
                  <c:v>3.833333333333333</c:v>
                </c:pt>
                <c:pt idx="24">
                  <c:v>4</c:v>
                </c:pt>
                <c:pt idx="25">
                  <c:v>4.1666666666666661</c:v>
                </c:pt>
                <c:pt idx="26">
                  <c:v>4.333333333333333</c:v>
                </c:pt>
                <c:pt idx="27">
                  <c:v>4.5</c:v>
                </c:pt>
                <c:pt idx="28">
                  <c:v>4.6666666666666661</c:v>
                </c:pt>
                <c:pt idx="29">
                  <c:v>4.833333333333333</c:v>
                </c:pt>
                <c:pt idx="30">
                  <c:v>5</c:v>
                </c:pt>
                <c:pt idx="31">
                  <c:v>5.1666666666666661</c:v>
                </c:pt>
                <c:pt idx="32">
                  <c:v>5.333333333333333</c:v>
                </c:pt>
                <c:pt idx="33">
                  <c:v>5.5</c:v>
                </c:pt>
                <c:pt idx="34">
                  <c:v>5.6666666666666661</c:v>
                </c:pt>
                <c:pt idx="35">
                  <c:v>5.833333333333333</c:v>
                </c:pt>
                <c:pt idx="36">
                  <c:v>6</c:v>
                </c:pt>
                <c:pt idx="37">
                  <c:v>6.1666666666666661</c:v>
                </c:pt>
                <c:pt idx="38">
                  <c:v>6.333333333333333</c:v>
                </c:pt>
                <c:pt idx="39">
                  <c:v>6.5</c:v>
                </c:pt>
                <c:pt idx="40">
                  <c:v>6.6666666666666661</c:v>
                </c:pt>
                <c:pt idx="41">
                  <c:v>6.833333333333333</c:v>
                </c:pt>
                <c:pt idx="42">
                  <c:v>7</c:v>
                </c:pt>
                <c:pt idx="43">
                  <c:v>7.1666666666666661</c:v>
                </c:pt>
                <c:pt idx="44">
                  <c:v>7.333333333333333</c:v>
                </c:pt>
                <c:pt idx="45">
                  <c:v>7.5</c:v>
                </c:pt>
                <c:pt idx="46">
                  <c:v>7.6666666666666661</c:v>
                </c:pt>
                <c:pt idx="47">
                  <c:v>7.833333333333333</c:v>
                </c:pt>
                <c:pt idx="48">
                  <c:v>8</c:v>
                </c:pt>
                <c:pt idx="49">
                  <c:v>8.1666666666666661</c:v>
                </c:pt>
                <c:pt idx="50">
                  <c:v>8.3333333333333321</c:v>
                </c:pt>
                <c:pt idx="51">
                  <c:v>8.5</c:v>
                </c:pt>
                <c:pt idx="52">
                  <c:v>8.6666666666666661</c:v>
                </c:pt>
                <c:pt idx="53">
                  <c:v>8.8333333333333321</c:v>
                </c:pt>
                <c:pt idx="54">
                  <c:v>9</c:v>
                </c:pt>
                <c:pt idx="55">
                  <c:v>9.1666666666666661</c:v>
                </c:pt>
                <c:pt idx="56">
                  <c:v>9.3333333333333321</c:v>
                </c:pt>
                <c:pt idx="57">
                  <c:v>9.5</c:v>
                </c:pt>
                <c:pt idx="58">
                  <c:v>9.6666666666666661</c:v>
                </c:pt>
                <c:pt idx="59">
                  <c:v>9.8333333333333321</c:v>
                </c:pt>
                <c:pt idx="60">
                  <c:v>10</c:v>
                </c:pt>
                <c:pt idx="61">
                  <c:v>9.8333333333333339</c:v>
                </c:pt>
                <c:pt idx="62">
                  <c:v>9.6666666666666661</c:v>
                </c:pt>
                <c:pt idx="63">
                  <c:v>9.5</c:v>
                </c:pt>
                <c:pt idx="64">
                  <c:v>9.3333333333333339</c:v>
                </c:pt>
                <c:pt idx="65">
                  <c:v>9.1666666666666661</c:v>
                </c:pt>
                <c:pt idx="66">
                  <c:v>9</c:v>
                </c:pt>
                <c:pt idx="67">
                  <c:v>8.8333333333333339</c:v>
                </c:pt>
                <c:pt idx="68">
                  <c:v>8.6666666666666661</c:v>
                </c:pt>
                <c:pt idx="69">
                  <c:v>8.5</c:v>
                </c:pt>
                <c:pt idx="70">
                  <c:v>8.3333333333333339</c:v>
                </c:pt>
                <c:pt idx="71">
                  <c:v>8.1666666666666661</c:v>
                </c:pt>
                <c:pt idx="72">
                  <c:v>8</c:v>
                </c:pt>
                <c:pt idx="73">
                  <c:v>7.8333333333333339</c:v>
                </c:pt>
                <c:pt idx="74">
                  <c:v>7.666666666666667</c:v>
                </c:pt>
                <c:pt idx="75">
                  <c:v>7.5</c:v>
                </c:pt>
                <c:pt idx="76">
                  <c:v>7.3333333333333339</c:v>
                </c:pt>
                <c:pt idx="77">
                  <c:v>7.166666666666667</c:v>
                </c:pt>
                <c:pt idx="78">
                  <c:v>7</c:v>
                </c:pt>
                <c:pt idx="79">
                  <c:v>6.8333333333333339</c:v>
                </c:pt>
                <c:pt idx="80">
                  <c:v>6.666666666666667</c:v>
                </c:pt>
                <c:pt idx="81">
                  <c:v>6.5</c:v>
                </c:pt>
                <c:pt idx="82">
                  <c:v>6.3333333333333339</c:v>
                </c:pt>
                <c:pt idx="83">
                  <c:v>6.166666666666667</c:v>
                </c:pt>
                <c:pt idx="84">
                  <c:v>6</c:v>
                </c:pt>
                <c:pt idx="85">
                  <c:v>5.8333333333333339</c:v>
                </c:pt>
                <c:pt idx="86">
                  <c:v>5.666666666666667</c:v>
                </c:pt>
                <c:pt idx="87">
                  <c:v>5.5</c:v>
                </c:pt>
                <c:pt idx="88">
                  <c:v>5.3333333333333339</c:v>
                </c:pt>
                <c:pt idx="89">
                  <c:v>5.166666666666667</c:v>
                </c:pt>
                <c:pt idx="90">
                  <c:v>5</c:v>
                </c:pt>
                <c:pt idx="91">
                  <c:v>4.8333333333333339</c:v>
                </c:pt>
                <c:pt idx="92">
                  <c:v>4.666666666666667</c:v>
                </c:pt>
                <c:pt idx="93">
                  <c:v>4.5</c:v>
                </c:pt>
                <c:pt idx="94">
                  <c:v>4.3333333333333339</c:v>
                </c:pt>
                <c:pt idx="95">
                  <c:v>4.166666666666667</c:v>
                </c:pt>
                <c:pt idx="96">
                  <c:v>4</c:v>
                </c:pt>
                <c:pt idx="97">
                  <c:v>3.8333333333333339</c:v>
                </c:pt>
                <c:pt idx="98">
                  <c:v>3.666666666666667</c:v>
                </c:pt>
                <c:pt idx="99">
                  <c:v>3.5</c:v>
                </c:pt>
                <c:pt idx="100">
                  <c:v>3.3333333333333339</c:v>
                </c:pt>
                <c:pt idx="101">
                  <c:v>3.166666666666667</c:v>
                </c:pt>
                <c:pt idx="102">
                  <c:v>3</c:v>
                </c:pt>
                <c:pt idx="103">
                  <c:v>2.8333333333333339</c:v>
                </c:pt>
                <c:pt idx="104">
                  <c:v>2.666666666666667</c:v>
                </c:pt>
                <c:pt idx="105">
                  <c:v>2.5</c:v>
                </c:pt>
                <c:pt idx="106">
                  <c:v>2.3333333333333339</c:v>
                </c:pt>
                <c:pt idx="107">
                  <c:v>2.166666666666667</c:v>
                </c:pt>
                <c:pt idx="108">
                  <c:v>2</c:v>
                </c:pt>
                <c:pt idx="109">
                  <c:v>1.8333333333333339</c:v>
                </c:pt>
                <c:pt idx="110">
                  <c:v>1.6666666666666679</c:v>
                </c:pt>
                <c:pt idx="111">
                  <c:v>1.5</c:v>
                </c:pt>
                <c:pt idx="112">
                  <c:v>1.3333333333333339</c:v>
                </c:pt>
                <c:pt idx="113">
                  <c:v>1.1666666666666679</c:v>
                </c:pt>
                <c:pt idx="114">
                  <c:v>1</c:v>
                </c:pt>
                <c:pt idx="115">
                  <c:v>0.83333333333333393</c:v>
                </c:pt>
                <c:pt idx="116">
                  <c:v>0.66666666666666785</c:v>
                </c:pt>
                <c:pt idx="117">
                  <c:v>0.5</c:v>
                </c:pt>
                <c:pt idx="118">
                  <c:v>0.33333333333333393</c:v>
                </c:pt>
                <c:pt idx="119">
                  <c:v>0.16666666666666785</c:v>
                </c:pt>
                <c:pt idx="120">
                  <c:v>0</c:v>
                </c:pt>
                <c:pt idx="121" formatCode="General">
                  <c:v>0</c:v>
                </c:pt>
                <c:pt idx="122" formatCode="General">
                  <c:v>0</c:v>
                </c:pt>
                <c:pt idx="123" formatCode="General">
                  <c:v>0</c:v>
                </c:pt>
                <c:pt idx="124" formatCode="General">
                  <c:v>0</c:v>
                </c:pt>
                <c:pt idx="125" formatCode="General">
                  <c:v>0</c:v>
                </c:pt>
                <c:pt idx="126" formatCode="General">
                  <c:v>0</c:v>
                </c:pt>
                <c:pt idx="127" formatCode="General">
                  <c:v>0</c:v>
                </c:pt>
                <c:pt idx="128" formatCode="General">
                  <c:v>0</c:v>
                </c:pt>
                <c:pt idx="129" formatCode="General">
                  <c:v>0</c:v>
                </c:pt>
                <c:pt idx="130" formatCode="General">
                  <c:v>0</c:v>
                </c:pt>
                <c:pt idx="131" formatCode="General">
                  <c:v>0</c:v>
                </c:pt>
                <c:pt idx="132" formatCode="General">
                  <c:v>0</c:v>
                </c:pt>
                <c:pt idx="133" formatCode="General">
                  <c:v>0</c:v>
                </c:pt>
                <c:pt idx="134" formatCode="General">
                  <c:v>0</c:v>
                </c:pt>
                <c:pt idx="135" formatCode="General">
                  <c:v>0</c:v>
                </c:pt>
                <c:pt idx="136" formatCode="General">
                  <c:v>0</c:v>
                </c:pt>
                <c:pt idx="137" formatCode="General">
                  <c:v>0</c:v>
                </c:pt>
                <c:pt idx="138" formatCode="General">
                  <c:v>0</c:v>
                </c:pt>
                <c:pt idx="139" formatCode="General">
                  <c:v>0</c:v>
                </c:pt>
                <c:pt idx="140" formatCode="General">
                  <c:v>0</c:v>
                </c:pt>
                <c:pt idx="141" formatCode="General">
                  <c:v>0</c:v>
                </c:pt>
                <c:pt idx="142" formatCode="General">
                  <c:v>0</c:v>
                </c:pt>
                <c:pt idx="143" formatCode="General">
                  <c:v>0</c:v>
                </c:pt>
                <c:pt idx="144" formatCode="General">
                  <c:v>0</c:v>
                </c:pt>
                <c:pt idx="145" formatCode="General">
                  <c:v>0</c:v>
                </c:pt>
                <c:pt idx="146" formatCode="General">
                  <c:v>0</c:v>
                </c:pt>
                <c:pt idx="147" formatCode="General">
                  <c:v>0</c:v>
                </c:pt>
                <c:pt idx="148" formatCode="General">
                  <c:v>0</c:v>
                </c:pt>
                <c:pt idx="149" formatCode="General">
                  <c:v>0</c:v>
                </c:pt>
                <c:pt idx="150" formatCode="General">
                  <c:v>0</c:v>
                </c:pt>
                <c:pt idx="151" formatCode="General">
                  <c:v>0</c:v>
                </c:pt>
                <c:pt idx="152" formatCode="General">
                  <c:v>0</c:v>
                </c:pt>
                <c:pt idx="153" formatCode="General">
                  <c:v>0</c:v>
                </c:pt>
                <c:pt idx="154" formatCode="General">
                  <c:v>0</c:v>
                </c:pt>
                <c:pt idx="155" formatCode="General">
                  <c:v>0</c:v>
                </c:pt>
                <c:pt idx="156" formatCode="General">
                  <c:v>0</c:v>
                </c:pt>
                <c:pt idx="157" formatCode="General">
                  <c:v>0</c:v>
                </c:pt>
                <c:pt idx="158" formatCode="General">
                  <c:v>0</c:v>
                </c:pt>
                <c:pt idx="159" formatCode="General">
                  <c:v>0</c:v>
                </c:pt>
                <c:pt idx="160" formatCode="General">
                  <c:v>0</c:v>
                </c:pt>
                <c:pt idx="161" formatCode="General">
                  <c:v>0</c:v>
                </c:pt>
                <c:pt idx="162" formatCode="General">
                  <c:v>0</c:v>
                </c:pt>
                <c:pt idx="163" formatCode="General">
                  <c:v>0</c:v>
                </c:pt>
                <c:pt idx="164" formatCode="General">
                  <c:v>0</c:v>
                </c:pt>
                <c:pt idx="165" formatCode="General">
                  <c:v>0</c:v>
                </c:pt>
                <c:pt idx="166" formatCode="General">
                  <c:v>0</c:v>
                </c:pt>
                <c:pt idx="167" formatCode="General">
                  <c:v>0</c:v>
                </c:pt>
                <c:pt idx="168" formatCode="General">
                  <c:v>0</c:v>
                </c:pt>
                <c:pt idx="169" formatCode="General">
                  <c:v>0</c:v>
                </c:pt>
                <c:pt idx="170" formatCode="General">
                  <c:v>0</c:v>
                </c:pt>
                <c:pt idx="171" formatCode="General">
                  <c:v>0</c:v>
                </c:pt>
                <c:pt idx="172" formatCode="General">
                  <c:v>0</c:v>
                </c:pt>
                <c:pt idx="173" formatCode="General">
                  <c:v>0</c:v>
                </c:pt>
                <c:pt idx="174" formatCode="General">
                  <c:v>0</c:v>
                </c:pt>
                <c:pt idx="175" formatCode="General">
                  <c:v>0</c:v>
                </c:pt>
                <c:pt idx="176" formatCode="General">
                  <c:v>0</c:v>
                </c:pt>
                <c:pt idx="177" formatCode="General">
                  <c:v>0</c:v>
                </c:pt>
                <c:pt idx="178" formatCode="General">
                  <c:v>0</c:v>
                </c:pt>
                <c:pt idx="179" formatCode="General">
                  <c:v>0</c:v>
                </c:pt>
                <c:pt idx="180" formatCode="General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B2F-4542-A91A-ECBED60C22D1}"/>
            </c:ext>
          </c:extLst>
        </c:ser>
        <c:ser>
          <c:idx val="4"/>
          <c:order val="4"/>
          <c:tx>
            <c:v>Elastique ER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'chargement-déchargement SLSM'!$A$19:$A$199</c:f>
              <c:numCache>
                <c:formatCode>General</c:formatCode>
                <c:ptCount val="18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</c:numCache>
            </c:numRef>
          </c:xVal>
          <c:yVal>
            <c:numRef>
              <c:f>'chargement-déchargement SLSM'!$C$19:$C$199</c:f>
              <c:numCache>
                <c:formatCode>0.000</c:formatCode>
                <c:ptCount val="181"/>
                <c:pt idx="0">
                  <c:v>0</c:v>
                </c:pt>
                <c:pt idx="1">
                  <c:v>1.665001665001665E-4</c:v>
                </c:pt>
                <c:pt idx="2">
                  <c:v>3.33000333000333E-4</c:v>
                </c:pt>
                <c:pt idx="3">
                  <c:v>4.995004995004995E-4</c:v>
                </c:pt>
                <c:pt idx="4">
                  <c:v>6.66000666000666E-4</c:v>
                </c:pt>
                <c:pt idx="5">
                  <c:v>8.325008325008325E-4</c:v>
                </c:pt>
                <c:pt idx="6">
                  <c:v>9.99000999000999E-4</c:v>
                </c:pt>
                <c:pt idx="7">
                  <c:v>1.1655011655011655E-3</c:v>
                </c:pt>
                <c:pt idx="8">
                  <c:v>1.332001332001332E-3</c:v>
                </c:pt>
                <c:pt idx="9">
                  <c:v>1.4985014985014985E-3</c:v>
                </c:pt>
                <c:pt idx="10">
                  <c:v>1.665001665001665E-3</c:v>
                </c:pt>
                <c:pt idx="11">
                  <c:v>1.8315018315018315E-3</c:v>
                </c:pt>
                <c:pt idx="12">
                  <c:v>1.998001998001998E-3</c:v>
                </c:pt>
                <c:pt idx="13">
                  <c:v>2.1645021645021645E-3</c:v>
                </c:pt>
                <c:pt idx="14">
                  <c:v>2.331002331002331E-3</c:v>
                </c:pt>
                <c:pt idx="15">
                  <c:v>2.4975024975024975E-3</c:v>
                </c:pt>
                <c:pt idx="16">
                  <c:v>2.664002664002664E-3</c:v>
                </c:pt>
                <c:pt idx="17">
                  <c:v>2.8305028305028305E-3</c:v>
                </c:pt>
                <c:pt idx="18">
                  <c:v>2.997002997002997E-3</c:v>
                </c:pt>
                <c:pt idx="19">
                  <c:v>3.1635031635031635E-3</c:v>
                </c:pt>
                <c:pt idx="20">
                  <c:v>3.33000333000333E-3</c:v>
                </c:pt>
                <c:pt idx="21">
                  <c:v>3.4965034965034965E-3</c:v>
                </c:pt>
                <c:pt idx="22">
                  <c:v>3.663003663003663E-3</c:v>
                </c:pt>
                <c:pt idx="23">
                  <c:v>3.8295038295038295E-3</c:v>
                </c:pt>
                <c:pt idx="24">
                  <c:v>3.996003996003996E-3</c:v>
                </c:pt>
                <c:pt idx="25">
                  <c:v>4.1625041625041621E-3</c:v>
                </c:pt>
                <c:pt idx="26">
                  <c:v>4.329004329004329E-3</c:v>
                </c:pt>
                <c:pt idx="27">
                  <c:v>4.4955044955044959E-3</c:v>
                </c:pt>
                <c:pt idx="28">
                  <c:v>4.662004662004662E-3</c:v>
                </c:pt>
                <c:pt idx="29">
                  <c:v>4.8285048285048281E-3</c:v>
                </c:pt>
                <c:pt idx="30">
                  <c:v>4.995004995004995E-3</c:v>
                </c:pt>
                <c:pt idx="31">
                  <c:v>5.1615051615051619E-3</c:v>
                </c:pt>
                <c:pt idx="32">
                  <c:v>5.328005328005328E-3</c:v>
                </c:pt>
                <c:pt idx="33">
                  <c:v>5.4945054945054941E-3</c:v>
                </c:pt>
                <c:pt idx="34">
                  <c:v>5.661005661005661E-3</c:v>
                </c:pt>
                <c:pt idx="35">
                  <c:v>5.8275058275058279E-3</c:v>
                </c:pt>
                <c:pt idx="36">
                  <c:v>5.994005994005994E-3</c:v>
                </c:pt>
                <c:pt idx="37">
                  <c:v>6.1605061605061601E-3</c:v>
                </c:pt>
                <c:pt idx="38">
                  <c:v>6.327006327006327E-3</c:v>
                </c:pt>
                <c:pt idx="39">
                  <c:v>6.4935064935064939E-3</c:v>
                </c:pt>
                <c:pt idx="40">
                  <c:v>6.66000666000666E-3</c:v>
                </c:pt>
                <c:pt idx="41">
                  <c:v>6.8265068265068261E-3</c:v>
                </c:pt>
                <c:pt idx="42">
                  <c:v>6.993006993006993E-3</c:v>
                </c:pt>
                <c:pt idx="43">
                  <c:v>7.1595071595071599E-3</c:v>
                </c:pt>
                <c:pt idx="44">
                  <c:v>7.326007326007326E-3</c:v>
                </c:pt>
                <c:pt idx="45">
                  <c:v>7.4925074925074921E-3</c:v>
                </c:pt>
                <c:pt idx="46">
                  <c:v>7.659007659007659E-3</c:v>
                </c:pt>
                <c:pt idx="47">
                  <c:v>7.8255078255078259E-3</c:v>
                </c:pt>
                <c:pt idx="48">
                  <c:v>7.992007992007992E-3</c:v>
                </c:pt>
                <c:pt idx="49">
                  <c:v>8.1585081585081581E-3</c:v>
                </c:pt>
                <c:pt idx="50">
                  <c:v>8.3250083250083241E-3</c:v>
                </c:pt>
                <c:pt idx="51">
                  <c:v>8.4915084915084919E-3</c:v>
                </c:pt>
                <c:pt idx="52">
                  <c:v>8.658008658008658E-3</c:v>
                </c:pt>
                <c:pt idx="53">
                  <c:v>8.8245088245088241E-3</c:v>
                </c:pt>
                <c:pt idx="54">
                  <c:v>8.9910089910089919E-3</c:v>
                </c:pt>
                <c:pt idx="55">
                  <c:v>9.1575091575091579E-3</c:v>
                </c:pt>
                <c:pt idx="56">
                  <c:v>9.324009324009324E-3</c:v>
                </c:pt>
                <c:pt idx="57">
                  <c:v>9.4905094905094901E-3</c:v>
                </c:pt>
                <c:pt idx="58">
                  <c:v>9.6570096570096561E-3</c:v>
                </c:pt>
                <c:pt idx="59">
                  <c:v>9.8235098235098239E-3</c:v>
                </c:pt>
                <c:pt idx="60">
                  <c:v>9.99000999000999E-3</c:v>
                </c:pt>
                <c:pt idx="61">
                  <c:v>9.8235098235098239E-3</c:v>
                </c:pt>
                <c:pt idx="62">
                  <c:v>9.6570096570096561E-3</c:v>
                </c:pt>
                <c:pt idx="63">
                  <c:v>9.4905094905094901E-3</c:v>
                </c:pt>
                <c:pt idx="64">
                  <c:v>9.324009324009324E-3</c:v>
                </c:pt>
                <c:pt idx="65">
                  <c:v>9.1575091575091579E-3</c:v>
                </c:pt>
                <c:pt idx="66">
                  <c:v>8.9910089910089919E-3</c:v>
                </c:pt>
                <c:pt idx="67">
                  <c:v>8.8245088245088241E-3</c:v>
                </c:pt>
                <c:pt idx="68">
                  <c:v>8.658008658008658E-3</c:v>
                </c:pt>
                <c:pt idx="69">
                  <c:v>8.4915084915084919E-3</c:v>
                </c:pt>
                <c:pt idx="70">
                  <c:v>8.3250083250083241E-3</c:v>
                </c:pt>
                <c:pt idx="71">
                  <c:v>8.1585081585081581E-3</c:v>
                </c:pt>
                <c:pt idx="72">
                  <c:v>7.992007992007992E-3</c:v>
                </c:pt>
                <c:pt idx="73">
                  <c:v>7.8255078255078259E-3</c:v>
                </c:pt>
                <c:pt idx="74">
                  <c:v>7.659007659007659E-3</c:v>
                </c:pt>
                <c:pt idx="75">
                  <c:v>7.4925074925074921E-3</c:v>
                </c:pt>
                <c:pt idx="76">
                  <c:v>7.326007326007326E-3</c:v>
                </c:pt>
                <c:pt idx="77">
                  <c:v>7.1595071595071599E-3</c:v>
                </c:pt>
                <c:pt idx="78">
                  <c:v>6.993006993006993E-3</c:v>
                </c:pt>
                <c:pt idx="79">
                  <c:v>6.8265068265068261E-3</c:v>
                </c:pt>
                <c:pt idx="80">
                  <c:v>6.66000666000666E-3</c:v>
                </c:pt>
                <c:pt idx="81">
                  <c:v>6.4935064935064939E-3</c:v>
                </c:pt>
                <c:pt idx="82">
                  <c:v>6.327006327006327E-3</c:v>
                </c:pt>
                <c:pt idx="83">
                  <c:v>6.1605061605061601E-3</c:v>
                </c:pt>
                <c:pt idx="84">
                  <c:v>5.994005994005994E-3</c:v>
                </c:pt>
                <c:pt idx="85">
                  <c:v>5.8275058275058279E-3</c:v>
                </c:pt>
                <c:pt idx="86">
                  <c:v>5.661005661005661E-3</c:v>
                </c:pt>
                <c:pt idx="87">
                  <c:v>5.4945054945054941E-3</c:v>
                </c:pt>
                <c:pt idx="88">
                  <c:v>5.328005328005328E-3</c:v>
                </c:pt>
                <c:pt idx="89">
                  <c:v>5.1615051615051619E-3</c:v>
                </c:pt>
                <c:pt idx="90">
                  <c:v>4.995004995004995E-3</c:v>
                </c:pt>
                <c:pt idx="91">
                  <c:v>4.8285048285048281E-3</c:v>
                </c:pt>
                <c:pt idx="92">
                  <c:v>4.662004662004662E-3</c:v>
                </c:pt>
                <c:pt idx="93">
                  <c:v>4.4955044955044959E-3</c:v>
                </c:pt>
                <c:pt idx="94">
                  <c:v>4.329004329004329E-3</c:v>
                </c:pt>
                <c:pt idx="95">
                  <c:v>4.1625041625041621E-3</c:v>
                </c:pt>
                <c:pt idx="96">
                  <c:v>3.996003996003996E-3</c:v>
                </c:pt>
                <c:pt idx="97">
                  <c:v>3.8295038295038299E-3</c:v>
                </c:pt>
                <c:pt idx="98">
                  <c:v>3.663003663003663E-3</c:v>
                </c:pt>
                <c:pt idx="99">
                  <c:v>3.4965034965034961E-3</c:v>
                </c:pt>
                <c:pt idx="100">
                  <c:v>3.33000333000333E-3</c:v>
                </c:pt>
                <c:pt idx="101">
                  <c:v>3.1635031635031639E-3</c:v>
                </c:pt>
                <c:pt idx="102">
                  <c:v>2.997002997002997E-3</c:v>
                </c:pt>
                <c:pt idx="103">
                  <c:v>2.8305028305028301E-3</c:v>
                </c:pt>
                <c:pt idx="104">
                  <c:v>2.664002664002664E-3</c:v>
                </c:pt>
                <c:pt idx="105">
                  <c:v>2.4975024975024979E-3</c:v>
                </c:pt>
                <c:pt idx="106">
                  <c:v>2.331002331002331E-3</c:v>
                </c:pt>
                <c:pt idx="107">
                  <c:v>2.1645021645021641E-3</c:v>
                </c:pt>
                <c:pt idx="108">
                  <c:v>1.998001998001998E-3</c:v>
                </c:pt>
                <c:pt idx="109">
                  <c:v>1.8315018315018319E-3</c:v>
                </c:pt>
                <c:pt idx="110">
                  <c:v>1.6650016650016659E-3</c:v>
                </c:pt>
                <c:pt idx="111">
                  <c:v>1.4985014985014981E-3</c:v>
                </c:pt>
                <c:pt idx="112">
                  <c:v>1.332001332001332E-3</c:v>
                </c:pt>
                <c:pt idx="113">
                  <c:v>1.1655011655011659E-3</c:v>
                </c:pt>
                <c:pt idx="114">
                  <c:v>9.9900099900099813E-4</c:v>
                </c:pt>
                <c:pt idx="115">
                  <c:v>8.3250083250083207E-4</c:v>
                </c:pt>
                <c:pt idx="116">
                  <c:v>6.66000666000666E-4</c:v>
                </c:pt>
                <c:pt idx="117">
                  <c:v>4.9950049950049993E-4</c:v>
                </c:pt>
                <c:pt idx="118">
                  <c:v>3.3300033300033387E-4</c:v>
                </c:pt>
                <c:pt idx="119">
                  <c:v>1.6650016650016607E-4</c:v>
                </c:pt>
                <c:pt idx="120">
                  <c:v>0</c:v>
                </c:pt>
                <c:pt idx="121" formatCode="General">
                  <c:v>0</c:v>
                </c:pt>
                <c:pt idx="122" formatCode="General">
                  <c:v>0</c:v>
                </c:pt>
                <c:pt idx="123" formatCode="General">
                  <c:v>0</c:v>
                </c:pt>
                <c:pt idx="124" formatCode="General">
                  <c:v>0</c:v>
                </c:pt>
                <c:pt idx="125" formatCode="General">
                  <c:v>0</c:v>
                </c:pt>
                <c:pt idx="126" formatCode="General">
                  <c:v>0</c:v>
                </c:pt>
                <c:pt idx="127" formatCode="General">
                  <c:v>0</c:v>
                </c:pt>
                <c:pt idx="128" formatCode="General">
                  <c:v>0</c:v>
                </c:pt>
                <c:pt idx="129" formatCode="General">
                  <c:v>0</c:v>
                </c:pt>
                <c:pt idx="130" formatCode="General">
                  <c:v>0</c:v>
                </c:pt>
                <c:pt idx="131" formatCode="General">
                  <c:v>0</c:v>
                </c:pt>
                <c:pt idx="132" formatCode="General">
                  <c:v>0</c:v>
                </c:pt>
                <c:pt idx="133" formatCode="General">
                  <c:v>0</c:v>
                </c:pt>
                <c:pt idx="134" formatCode="General">
                  <c:v>0</c:v>
                </c:pt>
                <c:pt idx="135" formatCode="General">
                  <c:v>0</c:v>
                </c:pt>
                <c:pt idx="136" formatCode="General">
                  <c:v>0</c:v>
                </c:pt>
                <c:pt idx="137" formatCode="General">
                  <c:v>0</c:v>
                </c:pt>
                <c:pt idx="138" formatCode="General">
                  <c:v>0</c:v>
                </c:pt>
                <c:pt idx="139" formatCode="General">
                  <c:v>0</c:v>
                </c:pt>
                <c:pt idx="140" formatCode="General">
                  <c:v>0</c:v>
                </c:pt>
                <c:pt idx="141" formatCode="General">
                  <c:v>0</c:v>
                </c:pt>
                <c:pt idx="142" formatCode="General">
                  <c:v>0</c:v>
                </c:pt>
                <c:pt idx="143" formatCode="General">
                  <c:v>0</c:v>
                </c:pt>
                <c:pt idx="144" formatCode="General">
                  <c:v>0</c:v>
                </c:pt>
                <c:pt idx="145" formatCode="General">
                  <c:v>0</c:v>
                </c:pt>
                <c:pt idx="146" formatCode="General">
                  <c:v>0</c:v>
                </c:pt>
                <c:pt idx="147" formatCode="General">
                  <c:v>0</c:v>
                </c:pt>
                <c:pt idx="148" formatCode="General">
                  <c:v>0</c:v>
                </c:pt>
                <c:pt idx="149" formatCode="General">
                  <c:v>0</c:v>
                </c:pt>
                <c:pt idx="150" formatCode="General">
                  <c:v>0</c:v>
                </c:pt>
                <c:pt idx="151" formatCode="General">
                  <c:v>0</c:v>
                </c:pt>
                <c:pt idx="152" formatCode="General">
                  <c:v>0</c:v>
                </c:pt>
                <c:pt idx="153" formatCode="General">
                  <c:v>0</c:v>
                </c:pt>
                <c:pt idx="154" formatCode="General">
                  <c:v>0</c:v>
                </c:pt>
                <c:pt idx="155" formatCode="General">
                  <c:v>0</c:v>
                </c:pt>
                <c:pt idx="156" formatCode="General">
                  <c:v>0</c:v>
                </c:pt>
                <c:pt idx="157" formatCode="General">
                  <c:v>0</c:v>
                </c:pt>
                <c:pt idx="158" formatCode="General">
                  <c:v>0</c:v>
                </c:pt>
                <c:pt idx="159" formatCode="General">
                  <c:v>0</c:v>
                </c:pt>
                <c:pt idx="160" formatCode="General">
                  <c:v>0</c:v>
                </c:pt>
                <c:pt idx="161" formatCode="General">
                  <c:v>0</c:v>
                </c:pt>
                <c:pt idx="162" formatCode="General">
                  <c:v>0</c:v>
                </c:pt>
                <c:pt idx="163" formatCode="General">
                  <c:v>0</c:v>
                </c:pt>
                <c:pt idx="164" formatCode="General">
                  <c:v>0</c:v>
                </c:pt>
                <c:pt idx="165" formatCode="General">
                  <c:v>0</c:v>
                </c:pt>
                <c:pt idx="166" formatCode="General">
                  <c:v>0</c:v>
                </c:pt>
                <c:pt idx="167" formatCode="General">
                  <c:v>0</c:v>
                </c:pt>
                <c:pt idx="168" formatCode="General">
                  <c:v>0</c:v>
                </c:pt>
                <c:pt idx="169" formatCode="General">
                  <c:v>0</c:v>
                </c:pt>
                <c:pt idx="170" formatCode="General">
                  <c:v>0</c:v>
                </c:pt>
                <c:pt idx="171" formatCode="General">
                  <c:v>0</c:v>
                </c:pt>
                <c:pt idx="172" formatCode="General">
                  <c:v>0</c:v>
                </c:pt>
                <c:pt idx="173" formatCode="General">
                  <c:v>0</c:v>
                </c:pt>
                <c:pt idx="174" formatCode="General">
                  <c:v>0</c:v>
                </c:pt>
                <c:pt idx="175" formatCode="General">
                  <c:v>0</c:v>
                </c:pt>
                <c:pt idx="176" formatCode="General">
                  <c:v>0</c:v>
                </c:pt>
                <c:pt idx="177" formatCode="General">
                  <c:v>0</c:v>
                </c:pt>
                <c:pt idx="178" formatCode="General">
                  <c:v>0</c:v>
                </c:pt>
                <c:pt idx="179" formatCode="General">
                  <c:v>0</c:v>
                </c:pt>
                <c:pt idx="180" formatCode="General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FB2F-4542-A91A-ECBED60C2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663520"/>
        <c:axId val="68363488"/>
      </c:scatterChart>
      <c:valAx>
        <c:axId val="72663520"/>
        <c:scaling>
          <c:orientation val="minMax"/>
          <c:max val="180"/>
          <c:min val="0"/>
        </c:scaling>
        <c:delete val="0"/>
        <c:axPos val="b"/>
        <c:majorGridlines>
          <c:spPr>
            <a:ln w="9525" cap="flat" cmpd="sng" algn="ctr">
              <a:solidFill>
                <a:schemeClr val="accent3"/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2400"/>
                  <a:t>Temps [s]</a:t>
                </a:r>
              </a:p>
            </c:rich>
          </c:tx>
          <c:layout>
            <c:manualLayout>
              <c:xMode val="edge"/>
              <c:yMode val="edge"/>
              <c:x val="0.47429001243265601"/>
              <c:y val="0.919629596442692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8363488"/>
        <c:crosses val="autoZero"/>
        <c:crossBetween val="midCat"/>
        <c:majorUnit val="20"/>
      </c:valAx>
      <c:valAx>
        <c:axId val="68363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3"/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2400"/>
                  <a:t>Contrainte [MPa]</a:t>
                </a:r>
              </a:p>
            </c:rich>
          </c:tx>
          <c:layout>
            <c:manualLayout>
              <c:xMode val="edge"/>
              <c:yMode val="edge"/>
              <c:x val="1.14761707418152E-2"/>
              <c:y val="0.3283770343074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2663520"/>
        <c:crosses val="autoZero"/>
        <c:crossBetween val="midCat"/>
      </c:valAx>
      <c:spPr>
        <a:noFill/>
        <a:ln w="19050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165100</xdr:colOff>
      <xdr:row>2</xdr:row>
      <xdr:rowOff>322853</xdr:rowOff>
    </xdr:from>
    <xdr:to>
      <xdr:col>14</xdr:col>
      <xdr:colOff>544671</xdr:colOff>
      <xdr:row>31</xdr:row>
      <xdr:rowOff>1059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5353</xdr:rowOff>
    </xdr:from>
    <xdr:to>
      <xdr:col>15</xdr:col>
      <xdr:colOff>379571</xdr:colOff>
      <xdr:row>29</xdr:row>
      <xdr:rowOff>89959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5353</xdr:rowOff>
    </xdr:from>
    <xdr:to>
      <xdr:col>15</xdr:col>
      <xdr:colOff>379571</xdr:colOff>
      <xdr:row>29</xdr:row>
      <xdr:rowOff>89959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8255</xdr:colOff>
      <xdr:row>2</xdr:row>
      <xdr:rowOff>0</xdr:rowOff>
    </xdr:from>
    <xdr:to>
      <xdr:col>15</xdr:col>
      <xdr:colOff>25591</xdr:colOff>
      <xdr:row>33</xdr:row>
      <xdr:rowOff>106656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45482</xdr:colOff>
      <xdr:row>3</xdr:row>
      <xdr:rowOff>45622</xdr:rowOff>
    </xdr:from>
    <xdr:to>
      <xdr:col>14</xdr:col>
      <xdr:colOff>43866</xdr:colOff>
      <xdr:row>9</xdr:row>
      <xdr:rowOff>70186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16833"/>
        <a:stretch/>
      </xdr:blipFill>
      <xdr:spPr>
        <a:xfrm>
          <a:off x="10205482" y="782222"/>
          <a:ext cx="3808384" cy="2005764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35"/>
  <sheetViews>
    <sheetView workbookViewId="0">
      <selection activeCell="B8" sqref="B8"/>
    </sheetView>
  </sheetViews>
  <sheetFormatPr baseColWidth="10" defaultRowHeight="16" x14ac:dyDescent="0.2"/>
  <cols>
    <col min="1" max="1" width="31.6640625" customWidth="1"/>
    <col min="2" max="3" width="14.1640625" customWidth="1"/>
  </cols>
  <sheetData>
    <row r="1" spans="1:3" s="1" customFormat="1" x14ac:dyDescent="0.2">
      <c r="A1" s="4" t="s">
        <v>26</v>
      </c>
    </row>
    <row r="3" spans="1:3" ht="26" x14ac:dyDescent="0.3">
      <c r="A3" s="13" t="s">
        <v>19</v>
      </c>
      <c r="B3" s="13">
        <v>1000</v>
      </c>
      <c r="C3" s="13"/>
    </row>
    <row r="4" spans="1:3" ht="26" x14ac:dyDescent="0.3">
      <c r="A4" s="13" t="s">
        <v>21</v>
      </c>
      <c r="B4" s="16">
        <v>1000</v>
      </c>
      <c r="C4" s="16"/>
    </row>
    <row r="5" spans="1:3" ht="26" x14ac:dyDescent="0.3">
      <c r="A5" s="14" t="s">
        <v>22</v>
      </c>
      <c r="B5" s="17">
        <f>$B$4/$B$3</f>
        <v>1</v>
      </c>
      <c r="C5" s="23"/>
    </row>
    <row r="6" spans="1:3" ht="26" x14ac:dyDescent="0.3">
      <c r="A6" s="24" t="s">
        <v>29</v>
      </c>
      <c r="B6" s="24">
        <v>60</v>
      </c>
      <c r="C6" s="13"/>
    </row>
    <row r="7" spans="1:3" ht="26" x14ac:dyDescent="0.3">
      <c r="A7" s="24" t="s">
        <v>30</v>
      </c>
      <c r="B7" s="24">
        <v>10</v>
      </c>
      <c r="C7" s="13"/>
    </row>
    <row r="8" spans="1:3" ht="26" x14ac:dyDescent="0.3">
      <c r="A8" s="24" t="s">
        <v>31</v>
      </c>
      <c r="B8" s="25">
        <f>$B$7/$B$6</f>
        <v>0.16666666666666666</v>
      </c>
      <c r="C8" s="18"/>
    </row>
    <row r="9" spans="1:3" ht="26" x14ac:dyDescent="0.3">
      <c r="A9" s="13"/>
      <c r="B9" s="18"/>
      <c r="C9" s="18"/>
    </row>
    <row r="10" spans="1:3" ht="26" x14ac:dyDescent="0.3">
      <c r="A10" s="13"/>
      <c r="B10" s="19"/>
      <c r="C10" s="19"/>
    </row>
    <row r="11" spans="1:3" ht="26" x14ac:dyDescent="0.3">
      <c r="A11" s="13"/>
      <c r="B11" s="18"/>
      <c r="C11" s="18"/>
    </row>
    <row r="12" spans="1:3" x14ac:dyDescent="0.2">
      <c r="B12" s="6"/>
      <c r="C12" s="6"/>
    </row>
    <row r="13" spans="1:3" x14ac:dyDescent="0.2">
      <c r="B13" s="6"/>
      <c r="C13" s="6"/>
    </row>
    <row r="14" spans="1:3" s="3" customFormat="1" ht="34" x14ac:dyDescent="0.2">
      <c r="A14" s="5" t="s">
        <v>4</v>
      </c>
      <c r="B14" s="22" t="s">
        <v>5</v>
      </c>
      <c r="C14" s="22" t="s">
        <v>20</v>
      </c>
    </row>
    <row r="15" spans="1:3" x14ac:dyDescent="0.2">
      <c r="A15">
        <v>0</v>
      </c>
      <c r="B15" s="2">
        <f>$B$8*A15</f>
        <v>0</v>
      </c>
      <c r="C15" s="2">
        <f>100*$B$8/$B$3*(A15+A15^2/(2*$B$5))</f>
        <v>0</v>
      </c>
    </row>
    <row r="16" spans="1:3" x14ac:dyDescent="0.2">
      <c r="A16">
        <f>A15+1</f>
        <v>1</v>
      </c>
      <c r="B16" s="2">
        <f t="shared" ref="B16:B75" si="0">$B$8*A16</f>
        <v>0.16666666666666666</v>
      </c>
      <c r="C16" s="2">
        <f t="shared" ref="C16:C75" si="1">100*$B$8/$B$3*(A16+A16^2/(2*$B$5))</f>
        <v>2.4999999999999994E-2</v>
      </c>
    </row>
    <row r="17" spans="1:3" x14ac:dyDescent="0.2">
      <c r="A17">
        <f t="shared" ref="A17:A80" si="2">A16+1</f>
        <v>2</v>
      </c>
      <c r="B17" s="2">
        <f t="shared" si="0"/>
        <v>0.33333333333333331</v>
      </c>
      <c r="C17" s="2">
        <f t="shared" si="1"/>
        <v>6.6666666666666652E-2</v>
      </c>
    </row>
    <row r="18" spans="1:3" x14ac:dyDescent="0.2">
      <c r="A18">
        <f t="shared" si="2"/>
        <v>3</v>
      </c>
      <c r="B18" s="2">
        <f t="shared" si="0"/>
        <v>0.5</v>
      </c>
      <c r="C18" s="2">
        <f t="shared" si="1"/>
        <v>0.12499999999999997</v>
      </c>
    </row>
    <row r="19" spans="1:3" x14ac:dyDescent="0.2">
      <c r="A19">
        <f t="shared" si="2"/>
        <v>4</v>
      </c>
      <c r="B19" s="2">
        <f t="shared" si="0"/>
        <v>0.66666666666666663</v>
      </c>
      <c r="C19" s="2">
        <f t="shared" si="1"/>
        <v>0.19999999999999996</v>
      </c>
    </row>
    <row r="20" spans="1:3" x14ac:dyDescent="0.2">
      <c r="A20">
        <f t="shared" si="2"/>
        <v>5</v>
      </c>
      <c r="B20" s="2">
        <f t="shared" si="0"/>
        <v>0.83333333333333326</v>
      </c>
      <c r="C20" s="2">
        <f t="shared" si="1"/>
        <v>0.29166666666666663</v>
      </c>
    </row>
    <row r="21" spans="1:3" x14ac:dyDescent="0.2">
      <c r="A21">
        <f t="shared" si="2"/>
        <v>6</v>
      </c>
      <c r="B21" s="2">
        <f t="shared" si="0"/>
        <v>1</v>
      </c>
      <c r="C21" s="2">
        <f t="shared" si="1"/>
        <v>0.39999999999999991</v>
      </c>
    </row>
    <row r="22" spans="1:3" x14ac:dyDescent="0.2">
      <c r="A22">
        <f t="shared" si="2"/>
        <v>7</v>
      </c>
      <c r="B22" s="2">
        <f t="shared" si="0"/>
        <v>1.1666666666666665</v>
      </c>
      <c r="C22" s="2">
        <f t="shared" si="1"/>
        <v>0.52499999999999991</v>
      </c>
    </row>
    <row r="23" spans="1:3" x14ac:dyDescent="0.2">
      <c r="A23">
        <f t="shared" si="2"/>
        <v>8</v>
      </c>
      <c r="B23" s="2">
        <f t="shared" si="0"/>
        <v>1.3333333333333333</v>
      </c>
      <c r="C23" s="2">
        <f t="shared" si="1"/>
        <v>0.66666666666666652</v>
      </c>
    </row>
    <row r="24" spans="1:3" x14ac:dyDescent="0.2">
      <c r="A24">
        <f t="shared" si="2"/>
        <v>9</v>
      </c>
      <c r="B24" s="2">
        <f t="shared" si="0"/>
        <v>1.5</v>
      </c>
      <c r="C24" s="2">
        <f t="shared" si="1"/>
        <v>0.82499999999999984</v>
      </c>
    </row>
    <row r="25" spans="1:3" x14ac:dyDescent="0.2">
      <c r="A25">
        <f t="shared" si="2"/>
        <v>10</v>
      </c>
      <c r="B25" s="2">
        <f t="shared" si="0"/>
        <v>1.6666666666666665</v>
      </c>
      <c r="C25" s="2">
        <f t="shared" si="1"/>
        <v>0.99999999999999978</v>
      </c>
    </row>
    <row r="26" spans="1:3" x14ac:dyDescent="0.2">
      <c r="A26">
        <f t="shared" si="2"/>
        <v>11</v>
      </c>
      <c r="B26" s="2">
        <f t="shared" si="0"/>
        <v>1.8333333333333333</v>
      </c>
      <c r="C26" s="2">
        <f t="shared" si="1"/>
        <v>1.1916666666666664</v>
      </c>
    </row>
    <row r="27" spans="1:3" x14ac:dyDescent="0.2">
      <c r="A27">
        <f t="shared" si="2"/>
        <v>12</v>
      </c>
      <c r="B27" s="2">
        <f t="shared" si="0"/>
        <v>2</v>
      </c>
      <c r="C27" s="2">
        <f t="shared" si="1"/>
        <v>1.3999999999999997</v>
      </c>
    </row>
    <row r="28" spans="1:3" x14ac:dyDescent="0.2">
      <c r="A28">
        <f t="shared" si="2"/>
        <v>13</v>
      </c>
      <c r="B28" s="2">
        <f t="shared" si="0"/>
        <v>2.1666666666666665</v>
      </c>
      <c r="C28" s="2">
        <f t="shared" si="1"/>
        <v>1.6249999999999996</v>
      </c>
    </row>
    <row r="29" spans="1:3" x14ac:dyDescent="0.2">
      <c r="A29">
        <f t="shared" si="2"/>
        <v>14</v>
      </c>
      <c r="B29" s="2">
        <f t="shared" si="0"/>
        <v>2.333333333333333</v>
      </c>
      <c r="C29" s="2">
        <f t="shared" si="1"/>
        <v>1.8666666666666663</v>
      </c>
    </row>
    <row r="30" spans="1:3" x14ac:dyDescent="0.2">
      <c r="A30">
        <f t="shared" si="2"/>
        <v>15</v>
      </c>
      <c r="B30" s="2">
        <f t="shared" si="0"/>
        <v>2.5</v>
      </c>
      <c r="C30" s="2">
        <f t="shared" si="1"/>
        <v>2.1249999999999996</v>
      </c>
    </row>
    <row r="31" spans="1:3" x14ac:dyDescent="0.2">
      <c r="A31">
        <f t="shared" si="2"/>
        <v>16</v>
      </c>
      <c r="B31" s="2">
        <f t="shared" si="0"/>
        <v>2.6666666666666665</v>
      </c>
      <c r="C31" s="2">
        <f t="shared" si="1"/>
        <v>2.3999999999999995</v>
      </c>
    </row>
    <row r="32" spans="1:3" x14ac:dyDescent="0.2">
      <c r="A32">
        <f t="shared" si="2"/>
        <v>17</v>
      </c>
      <c r="B32" s="2">
        <f t="shared" si="0"/>
        <v>2.833333333333333</v>
      </c>
      <c r="C32" s="2">
        <f t="shared" si="1"/>
        <v>2.691666666666666</v>
      </c>
    </row>
    <row r="33" spans="1:3" x14ac:dyDescent="0.2">
      <c r="A33">
        <f t="shared" si="2"/>
        <v>18</v>
      </c>
      <c r="B33" s="2">
        <f t="shared" si="0"/>
        <v>3</v>
      </c>
      <c r="C33" s="2">
        <f t="shared" si="1"/>
        <v>2.9999999999999991</v>
      </c>
    </row>
    <row r="34" spans="1:3" x14ac:dyDescent="0.2">
      <c r="A34">
        <f t="shared" si="2"/>
        <v>19</v>
      </c>
      <c r="B34" s="2">
        <f t="shared" si="0"/>
        <v>3.1666666666666665</v>
      </c>
      <c r="C34" s="2">
        <f t="shared" si="1"/>
        <v>3.3249999999999993</v>
      </c>
    </row>
    <row r="35" spans="1:3" x14ac:dyDescent="0.2">
      <c r="A35">
        <f t="shared" si="2"/>
        <v>20</v>
      </c>
      <c r="B35" s="2">
        <f t="shared" si="0"/>
        <v>3.333333333333333</v>
      </c>
      <c r="C35" s="2">
        <f t="shared" si="1"/>
        <v>3.6666666666666661</v>
      </c>
    </row>
    <row r="36" spans="1:3" x14ac:dyDescent="0.2">
      <c r="A36">
        <f t="shared" si="2"/>
        <v>21</v>
      </c>
      <c r="B36" s="2">
        <f t="shared" si="0"/>
        <v>3.5</v>
      </c>
      <c r="C36" s="2">
        <f t="shared" si="1"/>
        <v>4.0249999999999995</v>
      </c>
    </row>
    <row r="37" spans="1:3" x14ac:dyDescent="0.2">
      <c r="A37">
        <f t="shared" si="2"/>
        <v>22</v>
      </c>
      <c r="B37" s="2">
        <f t="shared" si="0"/>
        <v>3.6666666666666665</v>
      </c>
      <c r="C37" s="2">
        <f t="shared" si="1"/>
        <v>4.3999999999999986</v>
      </c>
    </row>
    <row r="38" spans="1:3" x14ac:dyDescent="0.2">
      <c r="A38">
        <f t="shared" si="2"/>
        <v>23</v>
      </c>
      <c r="B38" s="2">
        <f t="shared" si="0"/>
        <v>3.833333333333333</v>
      </c>
      <c r="C38" s="2">
        <f t="shared" si="1"/>
        <v>4.7916666666666652</v>
      </c>
    </row>
    <row r="39" spans="1:3" x14ac:dyDescent="0.2">
      <c r="A39">
        <f t="shared" si="2"/>
        <v>24</v>
      </c>
      <c r="B39" s="2">
        <f t="shared" si="0"/>
        <v>4</v>
      </c>
      <c r="C39" s="2">
        <f t="shared" si="1"/>
        <v>5.1999999999999993</v>
      </c>
    </row>
    <row r="40" spans="1:3" x14ac:dyDescent="0.2">
      <c r="A40">
        <f t="shared" si="2"/>
        <v>25</v>
      </c>
      <c r="B40" s="2">
        <f t="shared" si="0"/>
        <v>4.1666666666666661</v>
      </c>
      <c r="C40" s="2">
        <f t="shared" si="1"/>
        <v>5.6249999999999991</v>
      </c>
    </row>
    <row r="41" spans="1:3" x14ac:dyDescent="0.2">
      <c r="A41">
        <f t="shared" si="2"/>
        <v>26</v>
      </c>
      <c r="B41" s="2">
        <f t="shared" si="0"/>
        <v>4.333333333333333</v>
      </c>
      <c r="C41" s="2">
        <f t="shared" si="1"/>
        <v>6.0666666666666655</v>
      </c>
    </row>
    <row r="42" spans="1:3" x14ac:dyDescent="0.2">
      <c r="A42">
        <f t="shared" si="2"/>
        <v>27</v>
      </c>
      <c r="B42" s="2">
        <f t="shared" si="0"/>
        <v>4.5</v>
      </c>
      <c r="C42" s="2">
        <f t="shared" si="1"/>
        <v>6.5249999999999986</v>
      </c>
    </row>
    <row r="43" spans="1:3" x14ac:dyDescent="0.2">
      <c r="A43">
        <f t="shared" si="2"/>
        <v>28</v>
      </c>
      <c r="B43" s="2">
        <f t="shared" si="0"/>
        <v>4.6666666666666661</v>
      </c>
      <c r="C43" s="2">
        <f t="shared" si="1"/>
        <v>6.9999999999999982</v>
      </c>
    </row>
    <row r="44" spans="1:3" x14ac:dyDescent="0.2">
      <c r="A44">
        <f t="shared" si="2"/>
        <v>29</v>
      </c>
      <c r="B44" s="2">
        <f t="shared" si="0"/>
        <v>4.833333333333333</v>
      </c>
      <c r="C44" s="2">
        <f t="shared" si="1"/>
        <v>7.4916666666666654</v>
      </c>
    </row>
    <row r="45" spans="1:3" x14ac:dyDescent="0.2">
      <c r="A45">
        <f t="shared" si="2"/>
        <v>30</v>
      </c>
      <c r="B45" s="2">
        <f t="shared" si="0"/>
        <v>5</v>
      </c>
      <c r="C45" s="2">
        <f t="shared" si="1"/>
        <v>7.9999999999999982</v>
      </c>
    </row>
    <row r="46" spans="1:3" x14ac:dyDescent="0.2">
      <c r="A46">
        <f t="shared" si="2"/>
        <v>31</v>
      </c>
      <c r="B46" s="2">
        <f t="shared" si="0"/>
        <v>5.1666666666666661</v>
      </c>
      <c r="C46" s="2">
        <f t="shared" si="1"/>
        <v>8.5249999999999986</v>
      </c>
    </row>
    <row r="47" spans="1:3" x14ac:dyDescent="0.2">
      <c r="A47">
        <f t="shared" si="2"/>
        <v>32</v>
      </c>
      <c r="B47" s="2">
        <f t="shared" si="0"/>
        <v>5.333333333333333</v>
      </c>
      <c r="C47" s="2">
        <f t="shared" si="1"/>
        <v>9.0666666666666647</v>
      </c>
    </row>
    <row r="48" spans="1:3" x14ac:dyDescent="0.2">
      <c r="A48">
        <f t="shared" si="2"/>
        <v>33</v>
      </c>
      <c r="B48" s="2">
        <f t="shared" si="0"/>
        <v>5.5</v>
      </c>
      <c r="C48" s="2">
        <f t="shared" si="1"/>
        <v>9.6249999999999982</v>
      </c>
    </row>
    <row r="49" spans="1:3" x14ac:dyDescent="0.2">
      <c r="A49">
        <f t="shared" si="2"/>
        <v>34</v>
      </c>
      <c r="B49" s="2">
        <f t="shared" si="0"/>
        <v>5.6666666666666661</v>
      </c>
      <c r="C49" s="2">
        <f t="shared" si="1"/>
        <v>10.199999999999998</v>
      </c>
    </row>
    <row r="50" spans="1:3" x14ac:dyDescent="0.2">
      <c r="A50">
        <f t="shared" si="2"/>
        <v>35</v>
      </c>
      <c r="B50" s="2">
        <f t="shared" si="0"/>
        <v>5.833333333333333</v>
      </c>
      <c r="C50" s="2">
        <f t="shared" si="1"/>
        <v>10.791666666666664</v>
      </c>
    </row>
    <row r="51" spans="1:3" x14ac:dyDescent="0.2">
      <c r="A51">
        <f t="shared" si="2"/>
        <v>36</v>
      </c>
      <c r="B51" s="2">
        <f t="shared" si="0"/>
        <v>6</v>
      </c>
      <c r="C51" s="2">
        <f t="shared" si="1"/>
        <v>11.399999999999997</v>
      </c>
    </row>
    <row r="52" spans="1:3" x14ac:dyDescent="0.2">
      <c r="A52">
        <f t="shared" si="2"/>
        <v>37</v>
      </c>
      <c r="B52" s="2">
        <f t="shared" si="0"/>
        <v>6.1666666666666661</v>
      </c>
      <c r="C52" s="2">
        <f t="shared" si="1"/>
        <v>12.024999999999997</v>
      </c>
    </row>
    <row r="53" spans="1:3" x14ac:dyDescent="0.2">
      <c r="A53">
        <f t="shared" si="2"/>
        <v>38</v>
      </c>
      <c r="B53" s="2">
        <f t="shared" si="0"/>
        <v>6.333333333333333</v>
      </c>
      <c r="C53" s="2">
        <f t="shared" si="1"/>
        <v>12.666666666666664</v>
      </c>
    </row>
    <row r="54" spans="1:3" x14ac:dyDescent="0.2">
      <c r="A54">
        <f t="shared" si="2"/>
        <v>39</v>
      </c>
      <c r="B54" s="2">
        <f t="shared" si="0"/>
        <v>6.5</v>
      </c>
      <c r="C54" s="2">
        <f t="shared" si="1"/>
        <v>13.324999999999998</v>
      </c>
    </row>
    <row r="55" spans="1:3" x14ac:dyDescent="0.2">
      <c r="A55">
        <f t="shared" si="2"/>
        <v>40</v>
      </c>
      <c r="B55" s="2">
        <f t="shared" si="0"/>
        <v>6.6666666666666661</v>
      </c>
      <c r="C55" s="2">
        <f t="shared" si="1"/>
        <v>13.999999999999996</v>
      </c>
    </row>
    <row r="56" spans="1:3" x14ac:dyDescent="0.2">
      <c r="A56">
        <f t="shared" si="2"/>
        <v>41</v>
      </c>
      <c r="B56" s="2">
        <f t="shared" si="0"/>
        <v>6.833333333333333</v>
      </c>
      <c r="C56" s="2">
        <f t="shared" si="1"/>
        <v>14.691666666666663</v>
      </c>
    </row>
    <row r="57" spans="1:3" x14ac:dyDescent="0.2">
      <c r="A57">
        <f t="shared" si="2"/>
        <v>42</v>
      </c>
      <c r="B57" s="2">
        <f t="shared" si="0"/>
        <v>7</v>
      </c>
      <c r="C57" s="2">
        <f t="shared" si="1"/>
        <v>15.399999999999997</v>
      </c>
    </row>
    <row r="58" spans="1:3" x14ac:dyDescent="0.2">
      <c r="A58">
        <f t="shared" si="2"/>
        <v>43</v>
      </c>
      <c r="B58" s="2">
        <f t="shared" si="0"/>
        <v>7.1666666666666661</v>
      </c>
      <c r="C58" s="2">
        <f t="shared" si="1"/>
        <v>16.124999999999996</v>
      </c>
    </row>
    <row r="59" spans="1:3" x14ac:dyDescent="0.2">
      <c r="A59">
        <f t="shared" si="2"/>
        <v>44</v>
      </c>
      <c r="B59" s="2">
        <f t="shared" si="0"/>
        <v>7.333333333333333</v>
      </c>
      <c r="C59" s="2">
        <f t="shared" si="1"/>
        <v>16.866666666666664</v>
      </c>
    </row>
    <row r="60" spans="1:3" x14ac:dyDescent="0.2">
      <c r="A60">
        <f t="shared" si="2"/>
        <v>45</v>
      </c>
      <c r="B60" s="2">
        <f t="shared" si="0"/>
        <v>7.5</v>
      </c>
      <c r="C60" s="2">
        <f t="shared" si="1"/>
        <v>17.624999999999996</v>
      </c>
    </row>
    <row r="61" spans="1:3" x14ac:dyDescent="0.2">
      <c r="A61">
        <f t="shared" si="2"/>
        <v>46</v>
      </c>
      <c r="B61" s="2">
        <f t="shared" si="0"/>
        <v>7.6666666666666661</v>
      </c>
      <c r="C61" s="2">
        <f t="shared" si="1"/>
        <v>18.399999999999995</v>
      </c>
    </row>
    <row r="62" spans="1:3" x14ac:dyDescent="0.2">
      <c r="A62">
        <f t="shared" si="2"/>
        <v>47</v>
      </c>
      <c r="B62" s="2">
        <f t="shared" si="0"/>
        <v>7.833333333333333</v>
      </c>
      <c r="C62" s="2">
        <f t="shared" si="1"/>
        <v>19.191666666666663</v>
      </c>
    </row>
    <row r="63" spans="1:3" x14ac:dyDescent="0.2">
      <c r="A63">
        <f t="shared" si="2"/>
        <v>48</v>
      </c>
      <c r="B63" s="2">
        <f t="shared" si="0"/>
        <v>8</v>
      </c>
      <c r="C63" s="2">
        <f t="shared" si="1"/>
        <v>19.999999999999996</v>
      </c>
    </row>
    <row r="64" spans="1:3" x14ac:dyDescent="0.2">
      <c r="A64">
        <f t="shared" si="2"/>
        <v>49</v>
      </c>
      <c r="B64" s="2">
        <f t="shared" si="0"/>
        <v>8.1666666666666661</v>
      </c>
      <c r="C64" s="2">
        <f t="shared" si="1"/>
        <v>20.824999999999996</v>
      </c>
    </row>
    <row r="65" spans="1:3" x14ac:dyDescent="0.2">
      <c r="A65">
        <f t="shared" si="2"/>
        <v>50</v>
      </c>
      <c r="B65" s="2">
        <f t="shared" si="0"/>
        <v>8.3333333333333321</v>
      </c>
      <c r="C65" s="2">
        <f t="shared" si="1"/>
        <v>21.666666666666661</v>
      </c>
    </row>
    <row r="66" spans="1:3" x14ac:dyDescent="0.2">
      <c r="A66">
        <f t="shared" si="2"/>
        <v>51</v>
      </c>
      <c r="B66" s="2">
        <f t="shared" si="0"/>
        <v>8.5</v>
      </c>
      <c r="C66" s="2">
        <f t="shared" si="1"/>
        <v>22.524999999999995</v>
      </c>
    </row>
    <row r="67" spans="1:3" x14ac:dyDescent="0.2">
      <c r="A67">
        <f t="shared" si="2"/>
        <v>52</v>
      </c>
      <c r="B67" s="2">
        <f t="shared" si="0"/>
        <v>8.6666666666666661</v>
      </c>
      <c r="C67" s="2">
        <f t="shared" si="1"/>
        <v>23.399999999999995</v>
      </c>
    </row>
    <row r="68" spans="1:3" x14ac:dyDescent="0.2">
      <c r="A68">
        <f t="shared" si="2"/>
        <v>53</v>
      </c>
      <c r="B68" s="2">
        <f t="shared" si="0"/>
        <v>8.8333333333333321</v>
      </c>
      <c r="C68" s="2">
        <f t="shared" si="1"/>
        <v>24.291666666666661</v>
      </c>
    </row>
    <row r="69" spans="1:3" x14ac:dyDescent="0.2">
      <c r="A69">
        <f t="shared" si="2"/>
        <v>54</v>
      </c>
      <c r="B69" s="2">
        <f t="shared" si="0"/>
        <v>9</v>
      </c>
      <c r="C69" s="2">
        <f t="shared" si="1"/>
        <v>25.199999999999996</v>
      </c>
    </row>
    <row r="70" spans="1:3" x14ac:dyDescent="0.2">
      <c r="A70">
        <f t="shared" si="2"/>
        <v>55</v>
      </c>
      <c r="B70" s="2">
        <f t="shared" si="0"/>
        <v>9.1666666666666661</v>
      </c>
      <c r="C70" s="2">
        <f t="shared" si="1"/>
        <v>26.124999999999993</v>
      </c>
    </row>
    <row r="71" spans="1:3" x14ac:dyDescent="0.2">
      <c r="A71">
        <f t="shared" si="2"/>
        <v>56</v>
      </c>
      <c r="B71" s="2">
        <f t="shared" si="0"/>
        <v>9.3333333333333321</v>
      </c>
      <c r="C71" s="2">
        <f t="shared" si="1"/>
        <v>27.066666666666659</v>
      </c>
    </row>
    <row r="72" spans="1:3" x14ac:dyDescent="0.2">
      <c r="A72">
        <f t="shared" si="2"/>
        <v>57</v>
      </c>
      <c r="B72" s="2">
        <f t="shared" si="0"/>
        <v>9.5</v>
      </c>
      <c r="C72" s="2">
        <f t="shared" si="1"/>
        <v>28.024999999999995</v>
      </c>
    </row>
    <row r="73" spans="1:3" x14ac:dyDescent="0.2">
      <c r="A73">
        <f t="shared" si="2"/>
        <v>58</v>
      </c>
      <c r="B73" s="2">
        <f t="shared" si="0"/>
        <v>9.6666666666666661</v>
      </c>
      <c r="C73" s="2">
        <f t="shared" si="1"/>
        <v>28.999999999999993</v>
      </c>
    </row>
    <row r="74" spans="1:3" x14ac:dyDescent="0.2">
      <c r="A74">
        <f>A73+1</f>
        <v>59</v>
      </c>
      <c r="B74" s="2">
        <f t="shared" si="0"/>
        <v>9.8333333333333321</v>
      </c>
      <c r="C74" s="2">
        <f t="shared" si="1"/>
        <v>29.99166666666666</v>
      </c>
    </row>
    <row r="75" spans="1:3" x14ac:dyDescent="0.2">
      <c r="A75">
        <f t="shared" si="2"/>
        <v>60</v>
      </c>
      <c r="B75" s="2">
        <f t="shared" si="0"/>
        <v>10</v>
      </c>
      <c r="C75" s="2">
        <f t="shared" si="1"/>
        <v>30.999999999999993</v>
      </c>
    </row>
    <row r="76" spans="1:3" x14ac:dyDescent="0.2">
      <c r="A76">
        <v>61</v>
      </c>
      <c r="B76" s="2">
        <f>B75</f>
        <v>10</v>
      </c>
      <c r="C76" s="2">
        <f>100*($B$7/$B$3*(1+(2*A76-$B$6)/(2*$B$5)))</f>
        <v>32</v>
      </c>
    </row>
    <row r="77" spans="1:3" x14ac:dyDescent="0.2">
      <c r="A77">
        <f t="shared" si="2"/>
        <v>62</v>
      </c>
      <c r="B77" s="2">
        <f t="shared" ref="B77:B135" si="3">B76</f>
        <v>10</v>
      </c>
      <c r="C77" s="2">
        <f t="shared" ref="C77:C135" si="4">100*($B$7/$B$3*(1+(2*A77-$B$6)/(2*$B$5)))</f>
        <v>33</v>
      </c>
    </row>
    <row r="78" spans="1:3" x14ac:dyDescent="0.2">
      <c r="A78">
        <f t="shared" si="2"/>
        <v>63</v>
      </c>
      <c r="B78" s="2">
        <f t="shared" si="3"/>
        <v>10</v>
      </c>
      <c r="C78" s="2">
        <f t="shared" si="4"/>
        <v>34</v>
      </c>
    </row>
    <row r="79" spans="1:3" x14ac:dyDescent="0.2">
      <c r="A79">
        <f t="shared" si="2"/>
        <v>64</v>
      </c>
      <c r="B79" s="2">
        <f t="shared" si="3"/>
        <v>10</v>
      </c>
      <c r="C79" s="2">
        <f t="shared" si="4"/>
        <v>35</v>
      </c>
    </row>
    <row r="80" spans="1:3" x14ac:dyDescent="0.2">
      <c r="A80">
        <f t="shared" si="2"/>
        <v>65</v>
      </c>
      <c r="B80" s="2">
        <f t="shared" si="3"/>
        <v>10</v>
      </c>
      <c r="C80" s="2">
        <f t="shared" si="4"/>
        <v>36</v>
      </c>
    </row>
    <row r="81" spans="1:3" x14ac:dyDescent="0.2">
      <c r="A81">
        <f t="shared" ref="A81:A135" si="5">A80+1</f>
        <v>66</v>
      </c>
      <c r="B81" s="2">
        <f t="shared" si="3"/>
        <v>10</v>
      </c>
      <c r="C81" s="2">
        <f t="shared" si="4"/>
        <v>37</v>
      </c>
    </row>
    <row r="82" spans="1:3" x14ac:dyDescent="0.2">
      <c r="A82">
        <f t="shared" si="5"/>
        <v>67</v>
      </c>
      <c r="B82" s="2">
        <f t="shared" si="3"/>
        <v>10</v>
      </c>
      <c r="C82" s="2">
        <f t="shared" si="4"/>
        <v>38</v>
      </c>
    </row>
    <row r="83" spans="1:3" x14ac:dyDescent="0.2">
      <c r="A83">
        <f t="shared" si="5"/>
        <v>68</v>
      </c>
      <c r="B83" s="2">
        <f t="shared" si="3"/>
        <v>10</v>
      </c>
      <c r="C83" s="2">
        <f t="shared" si="4"/>
        <v>39</v>
      </c>
    </row>
    <row r="84" spans="1:3" x14ac:dyDescent="0.2">
      <c r="A84">
        <f t="shared" si="5"/>
        <v>69</v>
      </c>
      <c r="B84" s="2">
        <f t="shared" si="3"/>
        <v>10</v>
      </c>
      <c r="C84" s="2">
        <f t="shared" si="4"/>
        <v>40</v>
      </c>
    </row>
    <row r="85" spans="1:3" x14ac:dyDescent="0.2">
      <c r="A85">
        <f t="shared" si="5"/>
        <v>70</v>
      </c>
      <c r="B85" s="2">
        <f t="shared" si="3"/>
        <v>10</v>
      </c>
      <c r="C85" s="2">
        <f t="shared" si="4"/>
        <v>41</v>
      </c>
    </row>
    <row r="86" spans="1:3" x14ac:dyDescent="0.2">
      <c r="A86">
        <f t="shared" si="5"/>
        <v>71</v>
      </c>
      <c r="B86" s="2">
        <f t="shared" si="3"/>
        <v>10</v>
      </c>
      <c r="C86" s="2">
        <f t="shared" si="4"/>
        <v>42</v>
      </c>
    </row>
    <row r="87" spans="1:3" x14ac:dyDescent="0.2">
      <c r="A87">
        <f t="shared" si="5"/>
        <v>72</v>
      </c>
      <c r="B87" s="2">
        <f t="shared" si="3"/>
        <v>10</v>
      </c>
      <c r="C87" s="2">
        <f t="shared" si="4"/>
        <v>43</v>
      </c>
    </row>
    <row r="88" spans="1:3" x14ac:dyDescent="0.2">
      <c r="A88">
        <f t="shared" si="5"/>
        <v>73</v>
      </c>
      <c r="B88" s="2">
        <f t="shared" si="3"/>
        <v>10</v>
      </c>
      <c r="C88" s="2">
        <f t="shared" si="4"/>
        <v>44</v>
      </c>
    </row>
    <row r="89" spans="1:3" x14ac:dyDescent="0.2">
      <c r="A89">
        <f t="shared" si="5"/>
        <v>74</v>
      </c>
      <c r="B89" s="2">
        <f t="shared" si="3"/>
        <v>10</v>
      </c>
      <c r="C89" s="2">
        <f t="shared" si="4"/>
        <v>45</v>
      </c>
    </row>
    <row r="90" spans="1:3" x14ac:dyDescent="0.2">
      <c r="A90">
        <f t="shared" si="5"/>
        <v>75</v>
      </c>
      <c r="B90" s="2">
        <f t="shared" si="3"/>
        <v>10</v>
      </c>
      <c r="C90" s="2">
        <f t="shared" si="4"/>
        <v>46</v>
      </c>
    </row>
    <row r="91" spans="1:3" x14ac:dyDescent="0.2">
      <c r="A91">
        <f t="shared" si="5"/>
        <v>76</v>
      </c>
      <c r="B91" s="2">
        <f t="shared" si="3"/>
        <v>10</v>
      </c>
      <c r="C91" s="2">
        <f t="shared" si="4"/>
        <v>47</v>
      </c>
    </row>
    <row r="92" spans="1:3" x14ac:dyDescent="0.2">
      <c r="A92">
        <f t="shared" si="5"/>
        <v>77</v>
      </c>
      <c r="B92" s="2">
        <f t="shared" si="3"/>
        <v>10</v>
      </c>
      <c r="C92" s="2">
        <f t="shared" si="4"/>
        <v>48</v>
      </c>
    </row>
    <row r="93" spans="1:3" x14ac:dyDescent="0.2">
      <c r="A93">
        <f t="shared" si="5"/>
        <v>78</v>
      </c>
      <c r="B93" s="2">
        <f t="shared" si="3"/>
        <v>10</v>
      </c>
      <c r="C93" s="2">
        <f t="shared" si="4"/>
        <v>49</v>
      </c>
    </row>
    <row r="94" spans="1:3" x14ac:dyDescent="0.2">
      <c r="A94">
        <f t="shared" si="5"/>
        <v>79</v>
      </c>
      <c r="B94" s="2">
        <f t="shared" si="3"/>
        <v>10</v>
      </c>
      <c r="C94" s="2">
        <f t="shared" si="4"/>
        <v>50</v>
      </c>
    </row>
    <row r="95" spans="1:3" x14ac:dyDescent="0.2">
      <c r="A95">
        <f t="shared" si="5"/>
        <v>80</v>
      </c>
      <c r="B95" s="2">
        <f t="shared" si="3"/>
        <v>10</v>
      </c>
      <c r="C95" s="2">
        <f t="shared" si="4"/>
        <v>51</v>
      </c>
    </row>
    <row r="96" spans="1:3" x14ac:dyDescent="0.2">
      <c r="A96">
        <f t="shared" si="5"/>
        <v>81</v>
      </c>
      <c r="B96" s="2">
        <f t="shared" si="3"/>
        <v>10</v>
      </c>
      <c r="C96" s="2">
        <f t="shared" si="4"/>
        <v>52</v>
      </c>
    </row>
    <row r="97" spans="1:3" x14ac:dyDescent="0.2">
      <c r="A97">
        <f t="shared" si="5"/>
        <v>82</v>
      </c>
      <c r="B97" s="2">
        <f t="shared" si="3"/>
        <v>10</v>
      </c>
      <c r="C97" s="2">
        <f t="shared" si="4"/>
        <v>53</v>
      </c>
    </row>
    <row r="98" spans="1:3" x14ac:dyDescent="0.2">
      <c r="A98">
        <f t="shared" si="5"/>
        <v>83</v>
      </c>
      <c r="B98" s="2">
        <f t="shared" si="3"/>
        <v>10</v>
      </c>
      <c r="C98" s="2">
        <f t="shared" si="4"/>
        <v>54</v>
      </c>
    </row>
    <row r="99" spans="1:3" x14ac:dyDescent="0.2">
      <c r="A99">
        <f t="shared" si="5"/>
        <v>84</v>
      </c>
      <c r="B99" s="2">
        <f t="shared" si="3"/>
        <v>10</v>
      </c>
      <c r="C99" s="2">
        <f t="shared" si="4"/>
        <v>55.000000000000007</v>
      </c>
    </row>
    <row r="100" spans="1:3" x14ac:dyDescent="0.2">
      <c r="A100">
        <f t="shared" si="5"/>
        <v>85</v>
      </c>
      <c r="B100" s="2">
        <f t="shared" si="3"/>
        <v>10</v>
      </c>
      <c r="C100" s="2">
        <f t="shared" si="4"/>
        <v>56.000000000000007</v>
      </c>
    </row>
    <row r="101" spans="1:3" x14ac:dyDescent="0.2">
      <c r="A101">
        <f t="shared" si="5"/>
        <v>86</v>
      </c>
      <c r="B101" s="2">
        <f t="shared" si="3"/>
        <v>10</v>
      </c>
      <c r="C101" s="2">
        <f t="shared" si="4"/>
        <v>57.000000000000007</v>
      </c>
    </row>
    <row r="102" spans="1:3" x14ac:dyDescent="0.2">
      <c r="A102">
        <f t="shared" si="5"/>
        <v>87</v>
      </c>
      <c r="B102" s="2">
        <f t="shared" si="3"/>
        <v>10</v>
      </c>
      <c r="C102" s="2">
        <f t="shared" si="4"/>
        <v>57.999999999999993</v>
      </c>
    </row>
    <row r="103" spans="1:3" x14ac:dyDescent="0.2">
      <c r="A103">
        <f t="shared" si="5"/>
        <v>88</v>
      </c>
      <c r="B103" s="2">
        <f t="shared" si="3"/>
        <v>10</v>
      </c>
      <c r="C103" s="2">
        <f t="shared" si="4"/>
        <v>59</v>
      </c>
    </row>
    <row r="104" spans="1:3" x14ac:dyDescent="0.2">
      <c r="A104">
        <f t="shared" si="5"/>
        <v>89</v>
      </c>
      <c r="B104" s="2">
        <f t="shared" si="3"/>
        <v>10</v>
      </c>
      <c r="C104" s="2">
        <f t="shared" si="4"/>
        <v>60</v>
      </c>
    </row>
    <row r="105" spans="1:3" x14ac:dyDescent="0.2">
      <c r="A105">
        <f t="shared" si="5"/>
        <v>90</v>
      </c>
      <c r="B105" s="2">
        <f t="shared" si="3"/>
        <v>10</v>
      </c>
      <c r="C105" s="2">
        <f t="shared" si="4"/>
        <v>61</v>
      </c>
    </row>
    <row r="106" spans="1:3" x14ac:dyDescent="0.2">
      <c r="A106">
        <f t="shared" si="5"/>
        <v>91</v>
      </c>
      <c r="B106" s="2">
        <f t="shared" si="3"/>
        <v>10</v>
      </c>
      <c r="C106" s="2">
        <f t="shared" si="4"/>
        <v>62</v>
      </c>
    </row>
    <row r="107" spans="1:3" x14ac:dyDescent="0.2">
      <c r="A107">
        <f t="shared" si="5"/>
        <v>92</v>
      </c>
      <c r="B107" s="2">
        <f t="shared" si="3"/>
        <v>10</v>
      </c>
      <c r="C107" s="2">
        <f t="shared" si="4"/>
        <v>63</v>
      </c>
    </row>
    <row r="108" spans="1:3" x14ac:dyDescent="0.2">
      <c r="A108">
        <f t="shared" si="5"/>
        <v>93</v>
      </c>
      <c r="B108" s="2">
        <f t="shared" si="3"/>
        <v>10</v>
      </c>
      <c r="C108" s="2">
        <f t="shared" si="4"/>
        <v>64</v>
      </c>
    </row>
    <row r="109" spans="1:3" x14ac:dyDescent="0.2">
      <c r="A109">
        <f t="shared" si="5"/>
        <v>94</v>
      </c>
      <c r="B109" s="2">
        <f t="shared" si="3"/>
        <v>10</v>
      </c>
      <c r="C109" s="2">
        <f t="shared" si="4"/>
        <v>65</v>
      </c>
    </row>
    <row r="110" spans="1:3" x14ac:dyDescent="0.2">
      <c r="A110">
        <f t="shared" si="5"/>
        <v>95</v>
      </c>
      <c r="B110" s="2">
        <f t="shared" si="3"/>
        <v>10</v>
      </c>
      <c r="C110" s="2">
        <f t="shared" si="4"/>
        <v>66</v>
      </c>
    </row>
    <row r="111" spans="1:3" x14ac:dyDescent="0.2">
      <c r="A111">
        <f t="shared" si="5"/>
        <v>96</v>
      </c>
      <c r="B111" s="2">
        <f t="shared" si="3"/>
        <v>10</v>
      </c>
      <c r="C111" s="2">
        <f t="shared" si="4"/>
        <v>67</v>
      </c>
    </row>
    <row r="112" spans="1:3" x14ac:dyDescent="0.2">
      <c r="A112">
        <f t="shared" si="5"/>
        <v>97</v>
      </c>
      <c r="B112" s="2">
        <f t="shared" si="3"/>
        <v>10</v>
      </c>
      <c r="C112" s="2">
        <f t="shared" si="4"/>
        <v>68</v>
      </c>
    </row>
    <row r="113" spans="1:3" x14ac:dyDescent="0.2">
      <c r="A113">
        <f t="shared" si="5"/>
        <v>98</v>
      </c>
      <c r="B113" s="2">
        <f t="shared" si="3"/>
        <v>10</v>
      </c>
      <c r="C113" s="2">
        <f t="shared" si="4"/>
        <v>69</v>
      </c>
    </row>
    <row r="114" spans="1:3" x14ac:dyDescent="0.2">
      <c r="A114">
        <f t="shared" si="5"/>
        <v>99</v>
      </c>
      <c r="B114" s="2">
        <f t="shared" si="3"/>
        <v>10</v>
      </c>
      <c r="C114" s="2">
        <f t="shared" si="4"/>
        <v>70</v>
      </c>
    </row>
    <row r="115" spans="1:3" x14ac:dyDescent="0.2">
      <c r="A115">
        <f t="shared" si="5"/>
        <v>100</v>
      </c>
      <c r="B115" s="2">
        <f t="shared" si="3"/>
        <v>10</v>
      </c>
      <c r="C115" s="2">
        <f t="shared" si="4"/>
        <v>71</v>
      </c>
    </row>
    <row r="116" spans="1:3" x14ac:dyDescent="0.2">
      <c r="A116">
        <f t="shared" si="5"/>
        <v>101</v>
      </c>
      <c r="B116" s="2">
        <f t="shared" si="3"/>
        <v>10</v>
      </c>
      <c r="C116" s="2">
        <f t="shared" si="4"/>
        <v>72</v>
      </c>
    </row>
    <row r="117" spans="1:3" x14ac:dyDescent="0.2">
      <c r="A117">
        <f t="shared" si="5"/>
        <v>102</v>
      </c>
      <c r="B117" s="2">
        <f t="shared" si="3"/>
        <v>10</v>
      </c>
      <c r="C117" s="2">
        <f t="shared" si="4"/>
        <v>73</v>
      </c>
    </row>
    <row r="118" spans="1:3" x14ac:dyDescent="0.2">
      <c r="A118">
        <f t="shared" si="5"/>
        <v>103</v>
      </c>
      <c r="B118" s="2">
        <f t="shared" si="3"/>
        <v>10</v>
      </c>
      <c r="C118" s="2">
        <f t="shared" si="4"/>
        <v>74</v>
      </c>
    </row>
    <row r="119" spans="1:3" x14ac:dyDescent="0.2">
      <c r="A119">
        <f t="shared" si="5"/>
        <v>104</v>
      </c>
      <c r="B119" s="2">
        <f t="shared" si="3"/>
        <v>10</v>
      </c>
      <c r="C119" s="2">
        <f t="shared" si="4"/>
        <v>75</v>
      </c>
    </row>
    <row r="120" spans="1:3" x14ac:dyDescent="0.2">
      <c r="A120">
        <f t="shared" si="5"/>
        <v>105</v>
      </c>
      <c r="B120" s="2">
        <f t="shared" si="3"/>
        <v>10</v>
      </c>
      <c r="C120" s="2">
        <f t="shared" si="4"/>
        <v>76</v>
      </c>
    </row>
    <row r="121" spans="1:3" x14ac:dyDescent="0.2">
      <c r="A121">
        <f t="shared" si="5"/>
        <v>106</v>
      </c>
      <c r="B121" s="2">
        <f t="shared" si="3"/>
        <v>10</v>
      </c>
      <c r="C121" s="2">
        <f t="shared" si="4"/>
        <v>77</v>
      </c>
    </row>
    <row r="122" spans="1:3" x14ac:dyDescent="0.2">
      <c r="A122">
        <f t="shared" si="5"/>
        <v>107</v>
      </c>
      <c r="B122" s="2">
        <f t="shared" si="3"/>
        <v>10</v>
      </c>
      <c r="C122" s="2">
        <f t="shared" si="4"/>
        <v>78</v>
      </c>
    </row>
    <row r="123" spans="1:3" x14ac:dyDescent="0.2">
      <c r="A123">
        <f t="shared" si="5"/>
        <v>108</v>
      </c>
      <c r="B123" s="2">
        <f t="shared" si="3"/>
        <v>10</v>
      </c>
      <c r="C123" s="2">
        <f t="shared" si="4"/>
        <v>79</v>
      </c>
    </row>
    <row r="124" spans="1:3" x14ac:dyDescent="0.2">
      <c r="A124">
        <f t="shared" si="5"/>
        <v>109</v>
      </c>
      <c r="B124" s="2">
        <f t="shared" si="3"/>
        <v>10</v>
      </c>
      <c r="C124" s="2">
        <f t="shared" si="4"/>
        <v>80</v>
      </c>
    </row>
    <row r="125" spans="1:3" x14ac:dyDescent="0.2">
      <c r="A125">
        <f t="shared" si="5"/>
        <v>110</v>
      </c>
      <c r="B125" s="2">
        <f t="shared" si="3"/>
        <v>10</v>
      </c>
      <c r="C125" s="2">
        <f t="shared" si="4"/>
        <v>81</v>
      </c>
    </row>
    <row r="126" spans="1:3" x14ac:dyDescent="0.2">
      <c r="A126">
        <f t="shared" si="5"/>
        <v>111</v>
      </c>
      <c r="B126" s="2">
        <f t="shared" si="3"/>
        <v>10</v>
      </c>
      <c r="C126" s="2">
        <f t="shared" si="4"/>
        <v>82</v>
      </c>
    </row>
    <row r="127" spans="1:3" x14ac:dyDescent="0.2">
      <c r="A127">
        <f t="shared" si="5"/>
        <v>112</v>
      </c>
      <c r="B127" s="2">
        <f t="shared" si="3"/>
        <v>10</v>
      </c>
      <c r="C127" s="2">
        <f t="shared" si="4"/>
        <v>83</v>
      </c>
    </row>
    <row r="128" spans="1:3" x14ac:dyDescent="0.2">
      <c r="A128">
        <f t="shared" si="5"/>
        <v>113</v>
      </c>
      <c r="B128" s="2">
        <f t="shared" si="3"/>
        <v>10</v>
      </c>
      <c r="C128" s="2">
        <f t="shared" si="4"/>
        <v>84</v>
      </c>
    </row>
    <row r="129" spans="1:3" x14ac:dyDescent="0.2">
      <c r="A129">
        <f t="shared" si="5"/>
        <v>114</v>
      </c>
      <c r="B129" s="2">
        <f t="shared" si="3"/>
        <v>10</v>
      </c>
      <c r="C129" s="2">
        <f t="shared" si="4"/>
        <v>85</v>
      </c>
    </row>
    <row r="130" spans="1:3" x14ac:dyDescent="0.2">
      <c r="A130">
        <f t="shared" si="5"/>
        <v>115</v>
      </c>
      <c r="B130" s="2">
        <f t="shared" si="3"/>
        <v>10</v>
      </c>
      <c r="C130" s="2">
        <f t="shared" si="4"/>
        <v>86</v>
      </c>
    </row>
    <row r="131" spans="1:3" x14ac:dyDescent="0.2">
      <c r="A131">
        <f t="shared" si="5"/>
        <v>116</v>
      </c>
      <c r="B131" s="2">
        <f t="shared" si="3"/>
        <v>10</v>
      </c>
      <c r="C131" s="2">
        <f t="shared" si="4"/>
        <v>87</v>
      </c>
    </row>
    <row r="132" spans="1:3" x14ac:dyDescent="0.2">
      <c r="A132">
        <f t="shared" si="5"/>
        <v>117</v>
      </c>
      <c r="B132" s="2">
        <f t="shared" si="3"/>
        <v>10</v>
      </c>
      <c r="C132" s="2">
        <f t="shared" si="4"/>
        <v>88</v>
      </c>
    </row>
    <row r="133" spans="1:3" x14ac:dyDescent="0.2">
      <c r="A133">
        <f t="shared" si="5"/>
        <v>118</v>
      </c>
      <c r="B133" s="2">
        <f t="shared" si="3"/>
        <v>10</v>
      </c>
      <c r="C133" s="2">
        <f t="shared" si="4"/>
        <v>89</v>
      </c>
    </row>
    <row r="134" spans="1:3" x14ac:dyDescent="0.2">
      <c r="A134">
        <f t="shared" si="5"/>
        <v>119</v>
      </c>
      <c r="B134" s="2">
        <f t="shared" si="3"/>
        <v>10</v>
      </c>
      <c r="C134" s="2">
        <f t="shared" si="4"/>
        <v>90</v>
      </c>
    </row>
    <row r="135" spans="1:3" x14ac:dyDescent="0.2">
      <c r="A135">
        <f t="shared" si="5"/>
        <v>120</v>
      </c>
      <c r="B135" s="2">
        <f t="shared" si="3"/>
        <v>10</v>
      </c>
      <c r="C135" s="2">
        <f t="shared" si="4"/>
        <v>91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35"/>
  <sheetViews>
    <sheetView zoomScaleNormal="100" workbookViewId="0">
      <selection activeCell="B4" sqref="B4"/>
    </sheetView>
  </sheetViews>
  <sheetFormatPr baseColWidth="10" defaultRowHeight="16" x14ac:dyDescent="0.2"/>
  <cols>
    <col min="1" max="1" width="31.6640625" customWidth="1"/>
    <col min="2" max="3" width="14.1640625" customWidth="1"/>
  </cols>
  <sheetData>
    <row r="1" spans="1:3" s="1" customFormat="1" x14ac:dyDescent="0.2">
      <c r="A1" s="4" t="s">
        <v>25</v>
      </c>
    </row>
    <row r="3" spans="1:3" ht="26" x14ac:dyDescent="0.3">
      <c r="A3" s="13" t="s">
        <v>19</v>
      </c>
      <c r="B3" s="13">
        <v>100</v>
      </c>
      <c r="C3" s="13"/>
    </row>
    <row r="4" spans="1:3" ht="26" x14ac:dyDescent="0.3">
      <c r="A4" s="13" t="s">
        <v>21</v>
      </c>
      <c r="B4" s="30">
        <v>5000</v>
      </c>
      <c r="C4" s="16"/>
    </row>
    <row r="5" spans="1:3" ht="26" x14ac:dyDescent="0.3">
      <c r="A5" s="14" t="s">
        <v>23</v>
      </c>
      <c r="B5" s="17">
        <f>$B$4/$B$3</f>
        <v>50</v>
      </c>
      <c r="C5" s="23"/>
    </row>
    <row r="6" spans="1:3" ht="26" x14ac:dyDescent="0.3">
      <c r="A6" s="24" t="s">
        <v>29</v>
      </c>
      <c r="B6" s="24">
        <v>60</v>
      </c>
      <c r="C6" s="13"/>
    </row>
    <row r="7" spans="1:3" ht="26" x14ac:dyDescent="0.3">
      <c r="A7" s="26" t="s">
        <v>24</v>
      </c>
      <c r="B7" s="24">
        <v>1</v>
      </c>
      <c r="C7" s="13"/>
    </row>
    <row r="8" spans="1:3" ht="26" x14ac:dyDescent="0.3">
      <c r="A8" s="24" t="s">
        <v>32</v>
      </c>
      <c r="B8" s="27">
        <f>$B$7/100/$B$6</f>
        <v>1.6666666666666666E-4</v>
      </c>
      <c r="C8" s="18"/>
    </row>
    <row r="9" spans="1:3" ht="26" x14ac:dyDescent="0.3">
      <c r="A9" s="13"/>
      <c r="B9" s="18"/>
      <c r="C9" s="18"/>
    </row>
    <row r="10" spans="1:3" ht="26" x14ac:dyDescent="0.3">
      <c r="A10" s="13"/>
      <c r="B10" s="19"/>
      <c r="C10" s="19"/>
    </row>
    <row r="11" spans="1:3" ht="26" x14ac:dyDescent="0.3">
      <c r="A11" s="13"/>
      <c r="B11" s="18"/>
      <c r="C11" s="18"/>
    </row>
    <row r="12" spans="1:3" x14ac:dyDescent="0.2">
      <c r="B12" s="6"/>
      <c r="C12" s="6"/>
    </row>
    <row r="13" spans="1:3" x14ac:dyDescent="0.2">
      <c r="B13" s="6"/>
      <c r="C13" s="6"/>
    </row>
    <row r="14" spans="1:3" s="3" customFormat="1" ht="34" x14ac:dyDescent="0.2">
      <c r="A14" s="5" t="s">
        <v>4</v>
      </c>
      <c r="B14" s="22" t="s">
        <v>20</v>
      </c>
      <c r="C14" s="22" t="s">
        <v>5</v>
      </c>
    </row>
    <row r="15" spans="1:3" x14ac:dyDescent="0.2">
      <c r="A15">
        <v>0</v>
      </c>
      <c r="B15" s="2">
        <f>100*$B$8*A15</f>
        <v>0</v>
      </c>
      <c r="C15" s="2">
        <f>$B$4*$B$8*(1-EXP(-A15/$B$5))</f>
        <v>0</v>
      </c>
    </row>
    <row r="16" spans="1:3" x14ac:dyDescent="0.2">
      <c r="A16">
        <f>A15+1</f>
        <v>1</v>
      </c>
      <c r="B16" s="2">
        <f t="shared" ref="B16:B75" si="0">100*$B$8*A16</f>
        <v>1.6666666666666666E-2</v>
      </c>
      <c r="C16" s="2">
        <f t="shared" ref="C16:C74" si="1">$B$4*$B$8*(1-EXP(-A16/$B$5))</f>
        <v>1.6501105577703956E-2</v>
      </c>
    </row>
    <row r="17" spans="1:3" x14ac:dyDescent="0.2">
      <c r="A17">
        <f t="shared" ref="A17:A80" si="2">A16+1</f>
        <v>2</v>
      </c>
      <c r="B17" s="2">
        <f t="shared" si="0"/>
        <v>3.3333333333333333E-2</v>
      </c>
      <c r="C17" s="2">
        <f>$B$4*$B$8*(1-EXP(-A17/$B$5))</f>
        <v>3.2675467373064017E-2</v>
      </c>
    </row>
    <row r="18" spans="1:3" x14ac:dyDescent="0.2">
      <c r="A18">
        <f t="shared" si="2"/>
        <v>3</v>
      </c>
      <c r="B18" s="2">
        <f t="shared" si="0"/>
        <v>0.05</v>
      </c>
      <c r="C18" s="2">
        <f t="shared" si="1"/>
        <v>4.8529555346459398E-2</v>
      </c>
    </row>
    <row r="19" spans="1:3" x14ac:dyDescent="0.2">
      <c r="A19">
        <f t="shared" si="2"/>
        <v>4</v>
      </c>
      <c r="B19" s="2">
        <f t="shared" si="0"/>
        <v>6.6666666666666666E-2</v>
      </c>
      <c r="C19" s="2">
        <f t="shared" si="1"/>
        <v>6.4069711344470204E-2</v>
      </c>
    </row>
    <row r="20" spans="1:3" x14ac:dyDescent="0.2">
      <c r="A20">
        <f t="shared" si="2"/>
        <v>5</v>
      </c>
      <c r="B20" s="2">
        <f t="shared" si="0"/>
        <v>8.3333333333333329E-2</v>
      </c>
      <c r="C20" s="2">
        <f t="shared" si="1"/>
        <v>7.9302151636700388E-2</v>
      </c>
    </row>
    <row r="21" spans="1:3" x14ac:dyDescent="0.2">
      <c r="A21">
        <f t="shared" si="2"/>
        <v>6</v>
      </c>
      <c r="B21" s="2">
        <f t="shared" si="0"/>
        <v>0.1</v>
      </c>
      <c r="C21" s="2">
        <f t="shared" si="1"/>
        <v>9.4232969402368763E-2</v>
      </c>
    </row>
    <row r="22" spans="1:3" x14ac:dyDescent="0.2">
      <c r="A22">
        <f t="shared" si="2"/>
        <v>7</v>
      </c>
      <c r="B22" s="2">
        <f t="shared" si="0"/>
        <v>0.11666666666666667</v>
      </c>
      <c r="C22" s="2">
        <f t="shared" si="1"/>
        <v>0.10886813716766178</v>
      </c>
    </row>
    <row r="23" spans="1:3" x14ac:dyDescent="0.2">
      <c r="A23">
        <f t="shared" si="2"/>
        <v>8</v>
      </c>
      <c r="B23" s="2">
        <f t="shared" si="0"/>
        <v>0.13333333333333333</v>
      </c>
      <c r="C23" s="2">
        <f t="shared" si="1"/>
        <v>0.12321350919482386</v>
      </c>
    </row>
    <row r="24" spans="1:3" x14ac:dyDescent="0.2">
      <c r="A24">
        <f t="shared" si="2"/>
        <v>9</v>
      </c>
      <c r="B24" s="2">
        <f t="shared" si="0"/>
        <v>0.15</v>
      </c>
      <c r="C24" s="2">
        <f t="shared" si="1"/>
        <v>0.13727482382393999</v>
      </c>
    </row>
    <row r="25" spans="1:3" x14ac:dyDescent="0.2">
      <c r="A25">
        <f t="shared" si="2"/>
        <v>10</v>
      </c>
      <c r="B25" s="2">
        <f t="shared" si="0"/>
        <v>0.16666666666666666</v>
      </c>
      <c r="C25" s="2">
        <f t="shared" si="1"/>
        <v>0.15105770576834848</v>
      </c>
    </row>
    <row r="26" spans="1:3" x14ac:dyDescent="0.2">
      <c r="A26">
        <f t="shared" si="2"/>
        <v>11</v>
      </c>
      <c r="B26" s="2">
        <f t="shared" si="0"/>
        <v>0.18333333333333332</v>
      </c>
      <c r="C26" s="2">
        <f t="shared" si="1"/>
        <v>0.16456766836460124</v>
      </c>
    </row>
    <row r="27" spans="1:3" x14ac:dyDescent="0.2">
      <c r="A27">
        <f t="shared" si="2"/>
        <v>12</v>
      </c>
      <c r="B27" s="2">
        <f t="shared" si="0"/>
        <v>0.2</v>
      </c>
      <c r="C27" s="2">
        <f t="shared" si="1"/>
        <v>0.17781011577787209</v>
      </c>
    </row>
    <row r="28" spans="1:3" x14ac:dyDescent="0.2">
      <c r="A28">
        <f t="shared" si="2"/>
        <v>13</v>
      </c>
      <c r="B28" s="2">
        <f t="shared" si="0"/>
        <v>0.21666666666666667</v>
      </c>
      <c r="C28" s="2">
        <f t="shared" si="1"/>
        <v>0.19079034516369478</v>
      </c>
    </row>
    <row r="29" spans="1:3" x14ac:dyDescent="0.2">
      <c r="A29">
        <f t="shared" si="2"/>
        <v>14</v>
      </c>
      <c r="B29" s="2">
        <f t="shared" si="0"/>
        <v>0.23333333333333334</v>
      </c>
      <c r="C29" s="2">
        <f t="shared" si="1"/>
        <v>0.20351354878689543</v>
      </c>
    </row>
    <row r="30" spans="1:3" x14ac:dyDescent="0.2">
      <c r="A30">
        <f t="shared" si="2"/>
        <v>15</v>
      </c>
      <c r="B30" s="2">
        <f t="shared" si="0"/>
        <v>0.25</v>
      </c>
      <c r="C30" s="2">
        <f t="shared" si="1"/>
        <v>0.21598481609856843</v>
      </c>
    </row>
    <row r="31" spans="1:3" x14ac:dyDescent="0.2">
      <c r="A31">
        <f t="shared" si="2"/>
        <v>16</v>
      </c>
      <c r="B31" s="2">
        <f t="shared" si="0"/>
        <v>0.26666666666666666</v>
      </c>
      <c r="C31" s="2">
        <f t="shared" si="1"/>
        <v>0.2282091357719242</v>
      </c>
    </row>
    <row r="32" spans="1:3" x14ac:dyDescent="0.2">
      <c r="A32">
        <f t="shared" si="2"/>
        <v>17</v>
      </c>
      <c r="B32" s="2">
        <f t="shared" si="0"/>
        <v>0.28333333333333333</v>
      </c>
      <c r="C32" s="2">
        <f t="shared" si="1"/>
        <v>0.24019139769782527</v>
      </c>
    </row>
    <row r="33" spans="1:3" x14ac:dyDescent="0.2">
      <c r="A33">
        <f t="shared" si="2"/>
        <v>18</v>
      </c>
      <c r="B33" s="2">
        <f t="shared" si="0"/>
        <v>0.3</v>
      </c>
      <c r="C33" s="2">
        <f t="shared" si="1"/>
        <v>0.25193639494080744</v>
      </c>
    </row>
    <row r="34" spans="1:3" x14ac:dyDescent="0.2">
      <c r="A34">
        <f t="shared" si="2"/>
        <v>19</v>
      </c>
      <c r="B34" s="2">
        <f t="shared" si="0"/>
        <v>0.31666666666666665</v>
      </c>
      <c r="C34" s="2">
        <f t="shared" si="1"/>
        <v>0.26344882565637012</v>
      </c>
    </row>
    <row r="35" spans="1:3" x14ac:dyDescent="0.2">
      <c r="A35">
        <f t="shared" si="2"/>
        <v>20</v>
      </c>
      <c r="B35" s="2">
        <f t="shared" si="0"/>
        <v>0.33333333333333331</v>
      </c>
      <c r="C35" s="2">
        <f t="shared" si="1"/>
        <v>0.27473329497030052</v>
      </c>
    </row>
    <row r="36" spans="1:3" x14ac:dyDescent="0.2">
      <c r="A36">
        <f t="shared" si="2"/>
        <v>21</v>
      </c>
      <c r="B36" s="2">
        <f t="shared" si="0"/>
        <v>0.35</v>
      </c>
      <c r="C36" s="2">
        <f t="shared" si="1"/>
        <v>0.28579431682078604</v>
      </c>
    </row>
    <row r="37" spans="1:3" x14ac:dyDescent="0.2">
      <c r="A37">
        <f t="shared" si="2"/>
        <v>22</v>
      </c>
      <c r="B37" s="2">
        <f t="shared" si="0"/>
        <v>0.36666666666666664</v>
      </c>
      <c r="C37" s="2">
        <f t="shared" si="1"/>
        <v>0.29663631576404881</v>
      </c>
    </row>
    <row r="38" spans="1:3" x14ac:dyDescent="0.2">
      <c r="A38">
        <f t="shared" si="2"/>
        <v>23</v>
      </c>
      <c r="B38" s="2">
        <f t="shared" si="0"/>
        <v>0.3833333333333333</v>
      </c>
      <c r="C38" s="2">
        <f t="shared" si="1"/>
        <v>0.30726362874422836</v>
      </c>
    </row>
    <row r="39" spans="1:3" x14ac:dyDescent="0.2">
      <c r="A39">
        <f t="shared" si="2"/>
        <v>24</v>
      </c>
      <c r="B39" s="2">
        <f t="shared" si="0"/>
        <v>0.4</v>
      </c>
      <c r="C39" s="2">
        <f t="shared" si="1"/>
        <v>0.31768050682821591</v>
      </c>
    </row>
    <row r="40" spans="1:3" x14ac:dyDescent="0.2">
      <c r="A40">
        <f t="shared" si="2"/>
        <v>25</v>
      </c>
      <c r="B40" s="2">
        <f t="shared" si="0"/>
        <v>0.41666666666666669</v>
      </c>
      <c r="C40" s="2">
        <f t="shared" si="1"/>
        <v>0.32789111690613876</v>
      </c>
    </row>
    <row r="41" spans="1:3" x14ac:dyDescent="0.2">
      <c r="A41">
        <f t="shared" si="2"/>
        <v>26</v>
      </c>
      <c r="B41" s="2">
        <f t="shared" si="0"/>
        <v>0.43333333333333335</v>
      </c>
      <c r="C41" s="2">
        <f t="shared" si="1"/>
        <v>0.33789954335817129</v>
      </c>
    </row>
    <row r="42" spans="1:3" x14ac:dyDescent="0.2">
      <c r="A42">
        <f t="shared" si="2"/>
        <v>27</v>
      </c>
      <c r="B42" s="2">
        <f t="shared" si="0"/>
        <v>0.45</v>
      </c>
      <c r="C42" s="2">
        <f t="shared" si="1"/>
        <v>0.34770978968834193</v>
      </c>
    </row>
    <row r="43" spans="1:3" x14ac:dyDescent="0.2">
      <c r="A43">
        <f t="shared" si="2"/>
        <v>28</v>
      </c>
      <c r="B43" s="2">
        <f t="shared" si="0"/>
        <v>0.46666666666666667</v>
      </c>
      <c r="C43" s="2">
        <f t="shared" si="1"/>
        <v>0.35732578012598759</v>
      </c>
    </row>
    <row r="44" spans="1:3" x14ac:dyDescent="0.2">
      <c r="A44">
        <f t="shared" si="2"/>
        <v>29</v>
      </c>
      <c r="B44" s="2">
        <f t="shared" si="0"/>
        <v>0.48333333333333334</v>
      </c>
      <c r="C44" s="2">
        <f t="shared" si="1"/>
        <v>0.36675136119549828</v>
      </c>
    </row>
    <row r="45" spans="1:3" x14ac:dyDescent="0.2">
      <c r="A45">
        <f t="shared" si="2"/>
        <v>30</v>
      </c>
      <c r="B45" s="2">
        <f t="shared" si="0"/>
        <v>0.5</v>
      </c>
      <c r="C45" s="2">
        <f t="shared" si="1"/>
        <v>0.37599030325497795</v>
      </c>
    </row>
    <row r="46" spans="1:3" x14ac:dyDescent="0.2">
      <c r="A46">
        <f t="shared" si="2"/>
        <v>31</v>
      </c>
      <c r="B46" s="2">
        <f t="shared" si="0"/>
        <v>0.51666666666666661</v>
      </c>
      <c r="C46" s="2">
        <f t="shared" si="1"/>
        <v>0.3850463020044379</v>
      </c>
    </row>
    <row r="47" spans="1:3" x14ac:dyDescent="0.2">
      <c r="A47">
        <f t="shared" si="2"/>
        <v>32</v>
      </c>
      <c r="B47" s="2">
        <f t="shared" si="0"/>
        <v>0.53333333333333333</v>
      </c>
      <c r="C47" s="2">
        <f t="shared" si="1"/>
        <v>0.39392297996412617</v>
      </c>
    </row>
    <row r="48" spans="1:3" x14ac:dyDescent="0.2">
      <c r="A48">
        <f t="shared" si="2"/>
        <v>33</v>
      </c>
      <c r="B48" s="2">
        <f t="shared" si="0"/>
        <v>0.55000000000000004</v>
      </c>
      <c r="C48" s="2">
        <f t="shared" si="1"/>
        <v>0.402623887923584</v>
      </c>
    </row>
    <row r="49" spans="1:3" x14ac:dyDescent="0.2">
      <c r="A49">
        <f t="shared" si="2"/>
        <v>34</v>
      </c>
      <c r="B49" s="2">
        <f t="shared" si="0"/>
        <v>0.56666666666666665</v>
      </c>
      <c r="C49" s="2">
        <f t="shared" si="1"/>
        <v>0.41115250636200867</v>
      </c>
    </row>
    <row r="50" spans="1:3" x14ac:dyDescent="0.2">
      <c r="A50">
        <f t="shared" si="2"/>
        <v>35</v>
      </c>
      <c r="B50" s="2">
        <f t="shared" si="0"/>
        <v>0.58333333333333337</v>
      </c>
      <c r="C50" s="2">
        <f t="shared" si="1"/>
        <v>0.41951224684049204</v>
      </c>
    </row>
    <row r="51" spans="1:3" x14ac:dyDescent="0.2">
      <c r="A51">
        <f t="shared" si="2"/>
        <v>36</v>
      </c>
      <c r="B51" s="2">
        <f t="shared" si="0"/>
        <v>0.6</v>
      </c>
      <c r="C51" s="2">
        <f t="shared" si="1"/>
        <v>0.42770645336669016</v>
      </c>
    </row>
    <row r="52" spans="1:3" x14ac:dyDescent="0.2">
      <c r="A52">
        <f t="shared" si="2"/>
        <v>37</v>
      </c>
      <c r="B52" s="2">
        <f t="shared" si="0"/>
        <v>0.6166666666666667</v>
      </c>
      <c r="C52" s="2">
        <f t="shared" si="1"/>
        <v>0.43573840373247125</v>
      </c>
    </row>
    <row r="53" spans="1:3" x14ac:dyDescent="0.2">
      <c r="A53">
        <f t="shared" si="2"/>
        <v>38</v>
      </c>
      <c r="B53" s="2">
        <f t="shared" si="0"/>
        <v>0.6333333333333333</v>
      </c>
      <c r="C53" s="2">
        <f t="shared" si="1"/>
        <v>0.4436113108250756</v>
      </c>
    </row>
    <row r="54" spans="1:3" x14ac:dyDescent="0.2">
      <c r="A54">
        <f t="shared" si="2"/>
        <v>39</v>
      </c>
      <c r="B54" s="2">
        <f t="shared" si="0"/>
        <v>0.65</v>
      </c>
      <c r="C54" s="2">
        <f t="shared" si="1"/>
        <v>0.4513283239123137</v>
      </c>
    </row>
    <row r="55" spans="1:3" x14ac:dyDescent="0.2">
      <c r="A55">
        <f t="shared" si="2"/>
        <v>40</v>
      </c>
      <c r="B55" s="2">
        <f t="shared" si="0"/>
        <v>0.66666666666666663</v>
      </c>
      <c r="C55" s="2">
        <f t="shared" si="1"/>
        <v>0.45889252990231533</v>
      </c>
    </row>
    <row r="56" spans="1:3" x14ac:dyDescent="0.2">
      <c r="A56">
        <f t="shared" si="2"/>
        <v>41</v>
      </c>
      <c r="B56" s="2">
        <f t="shared" si="0"/>
        <v>0.68333333333333335</v>
      </c>
      <c r="C56" s="2">
        <f t="shared" si="1"/>
        <v>0.46630695457833388</v>
      </c>
    </row>
    <row r="57" spans="1:3" x14ac:dyDescent="0.2">
      <c r="A57">
        <f t="shared" si="2"/>
        <v>42</v>
      </c>
      <c r="B57" s="2">
        <f t="shared" si="0"/>
        <v>0.7</v>
      </c>
      <c r="C57" s="2">
        <f t="shared" si="1"/>
        <v>0.47357456380910024</v>
      </c>
    </row>
    <row r="58" spans="1:3" x14ac:dyDescent="0.2">
      <c r="A58">
        <f t="shared" si="2"/>
        <v>43</v>
      </c>
      <c r="B58" s="2">
        <f t="shared" si="0"/>
        <v>0.71666666666666667</v>
      </c>
      <c r="C58" s="2">
        <f t="shared" si="1"/>
        <v>0.48069826473520921</v>
      </c>
    </row>
    <row r="59" spans="1:3" x14ac:dyDescent="0.2">
      <c r="A59">
        <f t="shared" si="2"/>
        <v>44</v>
      </c>
      <c r="B59" s="2">
        <f t="shared" si="0"/>
        <v>0.73333333333333328</v>
      </c>
      <c r="C59" s="2">
        <f t="shared" si="1"/>
        <v>0.48768090693201555</v>
      </c>
    </row>
    <row r="60" spans="1:3" x14ac:dyDescent="0.2">
      <c r="A60">
        <f t="shared" si="2"/>
        <v>45</v>
      </c>
      <c r="B60" s="2">
        <f t="shared" si="0"/>
        <v>0.75</v>
      </c>
      <c r="C60" s="2">
        <f>$B$4*$B$8*(1-EXP(-A60/$B$5))</f>
        <v>0.4945252835495007</v>
      </c>
    </row>
    <row r="61" spans="1:3" x14ac:dyDescent="0.2">
      <c r="A61">
        <f t="shared" si="2"/>
        <v>46</v>
      </c>
      <c r="B61" s="2">
        <f t="shared" si="0"/>
        <v>0.76666666666666661</v>
      </c>
      <c r="C61" s="2">
        <f t="shared" si="1"/>
        <v>0.5012341324295716</v>
      </c>
    </row>
    <row r="62" spans="1:3" x14ac:dyDescent="0.2">
      <c r="A62">
        <f t="shared" si="2"/>
        <v>47</v>
      </c>
      <c r="B62" s="2">
        <f t="shared" si="0"/>
        <v>0.78333333333333333</v>
      </c>
      <c r="C62" s="2">
        <f t="shared" si="1"/>
        <v>0.50781013720123236</v>
      </c>
    </row>
    <row r="63" spans="1:3" x14ac:dyDescent="0.2">
      <c r="A63">
        <f t="shared" si="2"/>
        <v>48</v>
      </c>
      <c r="B63" s="2">
        <f t="shared" si="0"/>
        <v>0.8</v>
      </c>
      <c r="C63" s="2">
        <f t="shared" si="1"/>
        <v>0.51425592835407319</v>
      </c>
    </row>
    <row r="64" spans="1:3" x14ac:dyDescent="0.2">
      <c r="A64">
        <f t="shared" si="2"/>
        <v>49</v>
      </c>
      <c r="B64" s="2">
        <f t="shared" si="0"/>
        <v>0.81666666666666665</v>
      </c>
      <c r="C64" s="2">
        <f t="shared" si="1"/>
        <v>0.52057408429050034</v>
      </c>
    </row>
    <row r="65" spans="1:3" x14ac:dyDescent="0.2">
      <c r="A65">
        <f t="shared" si="2"/>
        <v>50</v>
      </c>
      <c r="B65" s="2">
        <f t="shared" si="0"/>
        <v>0.83333333333333337</v>
      </c>
      <c r="C65" s="2">
        <f t="shared" si="1"/>
        <v>0.52676713235713135</v>
      </c>
    </row>
    <row r="66" spans="1:3" x14ac:dyDescent="0.2">
      <c r="A66">
        <f t="shared" si="2"/>
        <v>51</v>
      </c>
      <c r="B66" s="2">
        <f t="shared" si="0"/>
        <v>0.85</v>
      </c>
      <c r="C66" s="2">
        <f t="shared" si="1"/>
        <v>0.53283754985576803</v>
      </c>
    </row>
    <row r="67" spans="1:3" x14ac:dyDescent="0.2">
      <c r="A67">
        <f t="shared" si="2"/>
        <v>52</v>
      </c>
      <c r="B67" s="2">
        <f t="shared" si="0"/>
        <v>0.8666666666666667</v>
      </c>
      <c r="C67" s="2">
        <f t="shared" si="1"/>
        <v>0.53878776503434977</v>
      </c>
    </row>
    <row r="68" spans="1:3" x14ac:dyDescent="0.2">
      <c r="A68">
        <f t="shared" si="2"/>
        <v>53</v>
      </c>
      <c r="B68" s="2">
        <f t="shared" si="0"/>
        <v>0.8833333333333333</v>
      </c>
      <c r="C68" s="2">
        <f t="shared" si="1"/>
        <v>0.54462015805828545</v>
      </c>
    </row>
    <row r="69" spans="1:3" x14ac:dyDescent="0.2">
      <c r="A69">
        <f t="shared" si="2"/>
        <v>54</v>
      </c>
      <c r="B69" s="2">
        <f t="shared" si="0"/>
        <v>0.9</v>
      </c>
      <c r="C69" s="2">
        <f t="shared" si="1"/>
        <v>0.55033706196255072</v>
      </c>
    </row>
    <row r="70" spans="1:3" x14ac:dyDescent="0.2">
      <c r="A70">
        <f t="shared" si="2"/>
        <v>55</v>
      </c>
      <c r="B70" s="2">
        <f t="shared" si="0"/>
        <v>0.91666666666666663</v>
      </c>
      <c r="C70" s="2">
        <f t="shared" si="1"/>
        <v>0.55594076358493372</v>
      </c>
    </row>
    <row r="71" spans="1:3" x14ac:dyDescent="0.2">
      <c r="A71">
        <f t="shared" si="2"/>
        <v>56</v>
      </c>
      <c r="B71" s="2">
        <f t="shared" si="0"/>
        <v>0.93333333333333335</v>
      </c>
      <c r="C71" s="2">
        <f t="shared" si="1"/>
        <v>0.56143350448080043</v>
      </c>
    </row>
    <row r="72" spans="1:3" x14ac:dyDescent="0.2">
      <c r="A72">
        <f t="shared" si="2"/>
        <v>57</v>
      </c>
      <c r="B72" s="2">
        <f t="shared" si="0"/>
        <v>0.95</v>
      </c>
      <c r="C72" s="2">
        <f t="shared" si="1"/>
        <v>0.56681748181974667</v>
      </c>
    </row>
    <row r="73" spans="1:3" x14ac:dyDescent="0.2">
      <c r="A73">
        <f t="shared" si="2"/>
        <v>58</v>
      </c>
      <c r="B73" s="2">
        <f t="shared" si="0"/>
        <v>0.96666666666666667</v>
      </c>
      <c r="C73" s="2">
        <f t="shared" si="1"/>
        <v>0.57209484926449561</v>
      </c>
    </row>
    <row r="74" spans="1:3" x14ac:dyDescent="0.2">
      <c r="A74">
        <f>A73+1</f>
        <v>59</v>
      </c>
      <c r="B74" s="2">
        <f t="shared" si="0"/>
        <v>0.98333333333333328</v>
      </c>
      <c r="C74" s="2">
        <f t="shared" si="1"/>
        <v>0.5772677178323905</v>
      </c>
    </row>
    <row r="75" spans="1:3" x14ac:dyDescent="0.2">
      <c r="A75">
        <f t="shared" si="2"/>
        <v>60</v>
      </c>
      <c r="B75" s="2">
        <f t="shared" si="0"/>
        <v>1</v>
      </c>
      <c r="C75" s="2">
        <f>$B$4*$B$8*(1-EXP(-A75/$B$5))</f>
        <v>0.58233815673983147</v>
      </c>
    </row>
    <row r="76" spans="1:3" x14ac:dyDescent="0.2">
      <c r="A76">
        <v>61</v>
      </c>
      <c r="B76" s="2">
        <f>B75</f>
        <v>1</v>
      </c>
      <c r="C76" s="2">
        <f>$B$4*$B$8*(EXP(-(A76-$B$6)/$B$5)-EXP(-A76/$B$5))</f>
        <v>0.57080708865228424</v>
      </c>
    </row>
    <row r="77" spans="1:3" x14ac:dyDescent="0.2">
      <c r="A77">
        <f t="shared" si="2"/>
        <v>62</v>
      </c>
      <c r="B77" s="2">
        <f t="shared" ref="B77:B135" si="3">B76</f>
        <v>1</v>
      </c>
      <c r="C77" s="2">
        <f t="shared" ref="C77:C135" si="4">$B$4*$B$8*(EXP(-(A77-$B$6)/$B$5)-EXP(-A77/$B$5))</f>
        <v>0.55950435101106044</v>
      </c>
    </row>
    <row r="78" spans="1:3" x14ac:dyDescent="0.2">
      <c r="A78">
        <f t="shared" si="2"/>
        <v>63</v>
      </c>
      <c r="B78" s="2">
        <f t="shared" si="3"/>
        <v>1</v>
      </c>
      <c r="C78" s="2">
        <f t="shared" si="4"/>
        <v>0.54842542257039861</v>
      </c>
    </row>
    <row r="79" spans="1:3" x14ac:dyDescent="0.2">
      <c r="A79">
        <f t="shared" si="2"/>
        <v>64</v>
      </c>
      <c r="B79" s="2">
        <f t="shared" si="3"/>
        <v>1</v>
      </c>
      <c r="C79" s="2">
        <f t="shared" si="4"/>
        <v>0.5375658716112014</v>
      </c>
    </row>
    <row r="80" spans="1:3" x14ac:dyDescent="0.2">
      <c r="A80">
        <f t="shared" si="2"/>
        <v>65</v>
      </c>
      <c r="B80" s="2">
        <f t="shared" si="3"/>
        <v>1</v>
      </c>
      <c r="C80" s="2">
        <f t="shared" si="4"/>
        <v>0.52692135416828911</v>
      </c>
    </row>
    <row r="81" spans="1:3" x14ac:dyDescent="0.2">
      <c r="A81">
        <f t="shared" ref="A81:A135" si="5">A80+1</f>
        <v>66</v>
      </c>
      <c r="B81" s="2">
        <f t="shared" si="3"/>
        <v>1</v>
      </c>
      <c r="C81" s="2">
        <f t="shared" si="4"/>
        <v>0.51648761229275586</v>
      </c>
    </row>
    <row r="82" spans="1:3" x14ac:dyDescent="0.2">
      <c r="A82">
        <f t="shared" si="5"/>
        <v>67</v>
      </c>
      <c r="B82" s="2">
        <f t="shared" si="3"/>
        <v>1</v>
      </c>
      <c r="C82" s="2">
        <f t="shared" si="4"/>
        <v>0.50626047234873317</v>
      </c>
    </row>
    <row r="83" spans="1:3" x14ac:dyDescent="0.2">
      <c r="A83">
        <f t="shared" si="5"/>
        <v>68</v>
      </c>
      <c r="B83" s="2">
        <f t="shared" si="3"/>
        <v>1</v>
      </c>
      <c r="C83" s="2">
        <f t="shared" si="4"/>
        <v>0.49623584334387955</v>
      </c>
    </row>
    <row r="84" spans="1:3" x14ac:dyDescent="0.2">
      <c r="A84">
        <f t="shared" si="5"/>
        <v>69</v>
      </c>
      <c r="B84" s="2">
        <f t="shared" si="3"/>
        <v>1</v>
      </c>
      <c r="C84" s="2">
        <f t="shared" si="4"/>
        <v>0.48640971529292953</v>
      </c>
    </row>
    <row r="85" spans="1:3" x14ac:dyDescent="0.2">
      <c r="A85">
        <f t="shared" si="5"/>
        <v>70</v>
      </c>
      <c r="B85" s="2">
        <f t="shared" si="3"/>
        <v>1</v>
      </c>
      <c r="C85" s="2">
        <f>$B$4*$B$8*(EXP(-(A85-$B$6)/$B$5)-EXP(-A85/$B$5))</f>
        <v>0.47677815761364611</v>
      </c>
    </row>
    <row r="86" spans="1:3" x14ac:dyDescent="0.2">
      <c r="A86">
        <f t="shared" si="5"/>
        <v>71</v>
      </c>
      <c r="B86" s="2">
        <f t="shared" si="3"/>
        <v>1</v>
      </c>
      <c r="C86" s="2">
        <f t="shared" si="4"/>
        <v>0.467337317554535</v>
      </c>
    </row>
    <row r="87" spans="1:3" x14ac:dyDescent="0.2">
      <c r="A87">
        <f t="shared" si="5"/>
        <v>72</v>
      </c>
      <c r="B87" s="2">
        <f t="shared" si="3"/>
        <v>1</v>
      </c>
      <c r="C87" s="2">
        <f t="shared" si="4"/>
        <v>0.45808341865369301</v>
      </c>
    </row>
    <row r="88" spans="1:3" x14ac:dyDescent="0.2">
      <c r="A88">
        <f t="shared" si="5"/>
        <v>73</v>
      </c>
      <c r="B88" s="2">
        <f t="shared" si="3"/>
        <v>1</v>
      </c>
      <c r="C88" s="2">
        <f t="shared" si="4"/>
        <v>0.4490127592281728</v>
      </c>
    </row>
    <row r="89" spans="1:3" x14ac:dyDescent="0.2">
      <c r="A89">
        <f t="shared" si="5"/>
        <v>74</v>
      </c>
      <c r="B89" s="2">
        <f t="shared" si="3"/>
        <v>1</v>
      </c>
      <c r="C89" s="2">
        <f t="shared" si="4"/>
        <v>0.44012171089326058</v>
      </c>
    </row>
    <row r="90" spans="1:3" x14ac:dyDescent="0.2">
      <c r="A90">
        <f t="shared" si="5"/>
        <v>75</v>
      </c>
      <c r="B90" s="2">
        <f t="shared" si="3"/>
        <v>1</v>
      </c>
      <c r="C90" s="2">
        <f t="shared" si="4"/>
        <v>0.43140671711107337</v>
      </c>
    </row>
    <row r="91" spans="1:3" x14ac:dyDescent="0.2">
      <c r="A91">
        <f t="shared" si="5"/>
        <v>76</v>
      </c>
      <c r="B91" s="2">
        <f t="shared" si="3"/>
        <v>1</v>
      </c>
      <c r="C91" s="2">
        <f t="shared" si="4"/>
        <v>0.42286429176789675</v>
      </c>
    </row>
    <row r="92" spans="1:3" x14ac:dyDescent="0.2">
      <c r="A92">
        <f t="shared" si="5"/>
        <v>77</v>
      </c>
      <c r="B92" s="2">
        <f t="shared" si="3"/>
        <v>1</v>
      </c>
      <c r="C92" s="2">
        <f t="shared" si="4"/>
        <v>0.41449101777969305</v>
      </c>
    </row>
    <row r="93" spans="1:3" x14ac:dyDescent="0.2">
      <c r="A93">
        <f t="shared" si="5"/>
        <v>78</v>
      </c>
      <c r="B93" s="2">
        <f t="shared" si="3"/>
        <v>1</v>
      </c>
      <c r="C93" s="2">
        <f t="shared" si="4"/>
        <v>0.40628354572522191</v>
      </c>
    </row>
    <row r="94" spans="1:3" x14ac:dyDescent="0.2">
      <c r="A94">
        <f t="shared" si="5"/>
        <v>79</v>
      </c>
      <c r="B94" s="2">
        <f t="shared" si="3"/>
        <v>1</v>
      </c>
      <c r="C94" s="2">
        <f t="shared" si="4"/>
        <v>0.39823859250622695</v>
      </c>
    </row>
    <row r="95" spans="1:3" x14ac:dyDescent="0.2">
      <c r="A95">
        <f t="shared" si="5"/>
        <v>80</v>
      </c>
      <c r="B95" s="2">
        <f t="shared" si="3"/>
        <v>1</v>
      </c>
      <c r="C95" s="2">
        <f t="shared" si="4"/>
        <v>0.39035294003415327</v>
      </c>
    </row>
    <row r="96" spans="1:3" x14ac:dyDescent="0.2">
      <c r="A96">
        <f t="shared" si="5"/>
        <v>81</v>
      </c>
      <c r="B96" s="2">
        <f t="shared" si="3"/>
        <v>1</v>
      </c>
      <c r="C96" s="2">
        <f t="shared" si="4"/>
        <v>0.38262343394286835</v>
      </c>
    </row>
    <row r="97" spans="1:3" x14ac:dyDescent="0.2">
      <c r="A97">
        <f t="shared" si="5"/>
        <v>82</v>
      </c>
      <c r="B97" s="2">
        <f t="shared" si="3"/>
        <v>1</v>
      </c>
      <c r="C97" s="2">
        <f t="shared" si="4"/>
        <v>0.3750469823268745</v>
      </c>
    </row>
    <row r="98" spans="1:3" x14ac:dyDescent="0.2">
      <c r="A98">
        <f t="shared" si="5"/>
        <v>83</v>
      </c>
      <c r="B98" s="2">
        <f t="shared" si="3"/>
        <v>1</v>
      </c>
      <c r="C98" s="2">
        <f t="shared" si="4"/>
        <v>0.36762055450450448</v>
      </c>
    </row>
    <row r="99" spans="1:3" x14ac:dyDescent="0.2">
      <c r="A99">
        <f t="shared" si="5"/>
        <v>84</v>
      </c>
      <c r="B99" s="2">
        <f t="shared" si="3"/>
        <v>1</v>
      </c>
      <c r="C99" s="2">
        <f t="shared" si="4"/>
        <v>0.36034117980560904</v>
      </c>
    </row>
    <row r="100" spans="1:3" x14ac:dyDescent="0.2">
      <c r="A100">
        <f t="shared" si="5"/>
        <v>85</v>
      </c>
      <c r="B100" s="2">
        <f t="shared" si="3"/>
        <v>1</v>
      </c>
      <c r="C100" s="2">
        <f t="shared" si="4"/>
        <v>0.35320594638324893</v>
      </c>
    </row>
    <row r="101" spans="1:3" x14ac:dyDescent="0.2">
      <c r="A101">
        <f t="shared" si="5"/>
        <v>86</v>
      </c>
      <c r="B101" s="2">
        <f t="shared" si="3"/>
        <v>1</v>
      </c>
      <c r="C101" s="2">
        <f t="shared" si="4"/>
        <v>0.34621200004891761</v>
      </c>
    </row>
    <row r="102" spans="1:3" x14ac:dyDescent="0.2">
      <c r="A102">
        <f t="shared" si="5"/>
        <v>87</v>
      </c>
      <c r="B102" s="2">
        <f t="shared" si="3"/>
        <v>1</v>
      </c>
      <c r="C102" s="2">
        <f t="shared" si="4"/>
        <v>0.3393565431308273</v>
      </c>
    </row>
    <row r="103" spans="1:3" x14ac:dyDescent="0.2">
      <c r="A103">
        <f t="shared" si="5"/>
        <v>88</v>
      </c>
      <c r="B103" s="2">
        <f t="shared" si="3"/>
        <v>1</v>
      </c>
      <c r="C103" s="2">
        <f t="shared" si="4"/>
        <v>0.3326368333548036</v>
      </c>
    </row>
    <row r="104" spans="1:3" x14ac:dyDescent="0.2">
      <c r="A104">
        <f t="shared" si="5"/>
        <v>89</v>
      </c>
      <c r="B104" s="2">
        <f t="shared" si="3"/>
        <v>1</v>
      </c>
      <c r="C104" s="2">
        <f t="shared" si="4"/>
        <v>0.32605018274733877</v>
      </c>
    </row>
    <row r="105" spans="1:3" x14ac:dyDescent="0.2">
      <c r="A105">
        <f t="shared" si="5"/>
        <v>90</v>
      </c>
      <c r="B105" s="2">
        <f t="shared" si="3"/>
        <v>1</v>
      </c>
      <c r="C105" s="2">
        <f t="shared" si="4"/>
        <v>0.31959395656036649</v>
      </c>
    </row>
    <row r="106" spans="1:3" x14ac:dyDescent="0.2">
      <c r="A106">
        <f t="shared" si="5"/>
        <v>91</v>
      </c>
      <c r="B106" s="2">
        <f t="shared" si="3"/>
        <v>1</v>
      </c>
      <c r="C106" s="2">
        <f t="shared" si="4"/>
        <v>0.31326557221732809</v>
      </c>
    </row>
    <row r="107" spans="1:3" x14ac:dyDescent="0.2">
      <c r="A107">
        <f t="shared" si="5"/>
        <v>92</v>
      </c>
      <c r="B107" s="2">
        <f t="shared" si="3"/>
        <v>1</v>
      </c>
      <c r="C107" s="2">
        <f t="shared" si="4"/>
        <v>0.30706249828010651</v>
      </c>
    </row>
    <row r="108" spans="1:3" x14ac:dyDescent="0.2">
      <c r="A108">
        <f t="shared" si="5"/>
        <v>93</v>
      </c>
      <c r="B108" s="2">
        <f t="shared" si="3"/>
        <v>1</v>
      </c>
      <c r="C108" s="2">
        <f t="shared" si="4"/>
        <v>0.30098225343641821</v>
      </c>
    </row>
    <row r="109" spans="1:3" x14ac:dyDescent="0.2">
      <c r="A109">
        <f t="shared" si="5"/>
        <v>94</v>
      </c>
      <c r="B109" s="2">
        <f t="shared" si="3"/>
        <v>1</v>
      </c>
      <c r="C109" s="2">
        <f t="shared" si="4"/>
        <v>0.29502240550725467</v>
      </c>
    </row>
    <row r="110" spans="1:3" x14ac:dyDescent="0.2">
      <c r="A110">
        <f t="shared" si="5"/>
        <v>95</v>
      </c>
      <c r="B110" s="2">
        <f t="shared" si="3"/>
        <v>1</v>
      </c>
      <c r="C110" s="2">
        <f t="shared" si="4"/>
        <v>0.28918057047397866</v>
      </c>
    </row>
    <row r="111" spans="1:3" x14ac:dyDescent="0.2">
      <c r="A111">
        <f t="shared" si="5"/>
        <v>96</v>
      </c>
      <c r="B111" s="2">
        <f t="shared" si="3"/>
        <v>1</v>
      </c>
      <c r="C111" s="2">
        <f t="shared" si="4"/>
        <v>0.28345441152468459</v>
      </c>
    </row>
    <row r="112" spans="1:3" x14ac:dyDescent="0.2">
      <c r="A112">
        <f t="shared" si="5"/>
        <v>97</v>
      </c>
      <c r="B112" s="2">
        <f t="shared" si="3"/>
        <v>1</v>
      </c>
      <c r="C112" s="2">
        <f t="shared" si="4"/>
        <v>0.2778416381194429</v>
      </c>
    </row>
    <row r="113" spans="1:3" x14ac:dyDescent="0.2">
      <c r="A113">
        <f t="shared" si="5"/>
        <v>98</v>
      </c>
      <c r="B113" s="2">
        <f t="shared" si="3"/>
        <v>1</v>
      </c>
      <c r="C113" s="2">
        <f t="shared" si="4"/>
        <v>0.27234000507405348</v>
      </c>
    </row>
    <row r="114" spans="1:3" x14ac:dyDescent="0.2">
      <c r="A114">
        <f t="shared" si="5"/>
        <v>99</v>
      </c>
      <c r="B114" s="2">
        <f t="shared" si="3"/>
        <v>1</v>
      </c>
      <c r="C114" s="2">
        <f t="shared" si="4"/>
        <v>0.26694731166194224</v>
      </c>
    </row>
    <row r="115" spans="1:3" x14ac:dyDescent="0.2">
      <c r="A115">
        <f t="shared" si="5"/>
        <v>100</v>
      </c>
      <c r="B115" s="2">
        <f t="shared" si="3"/>
        <v>1</v>
      </c>
      <c r="C115" s="2">
        <f t="shared" si="4"/>
        <v>0.2616614007338407</v>
      </c>
    </row>
    <row r="116" spans="1:3" x14ac:dyDescent="0.2">
      <c r="A116">
        <f t="shared" si="5"/>
        <v>101</v>
      </c>
      <c r="B116" s="2">
        <f t="shared" si="3"/>
        <v>1</v>
      </c>
      <c r="C116" s="2">
        <f t="shared" si="4"/>
        <v>0.25648015785489797</v>
      </c>
    </row>
    <row r="117" spans="1:3" x14ac:dyDescent="0.2">
      <c r="A117">
        <f t="shared" si="5"/>
        <v>102</v>
      </c>
      <c r="B117" s="2">
        <f t="shared" si="3"/>
        <v>1</v>
      </c>
      <c r="C117" s="2">
        <f t="shared" si="4"/>
        <v>0.25140151045887821</v>
      </c>
    </row>
    <row r="118" spans="1:3" x14ac:dyDescent="0.2">
      <c r="A118">
        <f t="shared" si="5"/>
        <v>103</v>
      </c>
      <c r="B118" s="2">
        <f t="shared" si="3"/>
        <v>1</v>
      </c>
      <c r="C118" s="2">
        <f t="shared" si="4"/>
        <v>0.24642342701910669</v>
      </c>
    </row>
    <row r="119" spans="1:3" x14ac:dyDescent="0.2">
      <c r="A119">
        <f t="shared" si="5"/>
        <v>104</v>
      </c>
      <c r="B119" s="2">
        <f t="shared" si="3"/>
        <v>1</v>
      </c>
      <c r="C119" s="2">
        <f t="shared" si="4"/>
        <v>0.24154391623583246</v>
      </c>
    </row>
    <row r="120" spans="1:3" x14ac:dyDescent="0.2">
      <c r="A120">
        <f t="shared" si="5"/>
        <v>105</v>
      </c>
      <c r="B120" s="2">
        <f t="shared" si="3"/>
        <v>1</v>
      </c>
      <c r="C120" s="2">
        <f t="shared" si="4"/>
        <v>0.23676102623968098</v>
      </c>
    </row>
    <row r="121" spans="1:3" x14ac:dyDescent="0.2">
      <c r="A121">
        <f t="shared" si="5"/>
        <v>106</v>
      </c>
      <c r="B121" s="2">
        <f t="shared" si="3"/>
        <v>1</v>
      </c>
      <c r="C121" s="2">
        <f t="shared" si="4"/>
        <v>0.23207284381088117</v>
      </c>
    </row>
    <row r="122" spans="1:3" x14ac:dyDescent="0.2">
      <c r="A122">
        <f t="shared" si="5"/>
        <v>107</v>
      </c>
      <c r="B122" s="2">
        <f t="shared" si="3"/>
        <v>1</v>
      </c>
      <c r="C122" s="2">
        <f t="shared" si="4"/>
        <v>0.22747749361395159</v>
      </c>
    </row>
    <row r="123" spans="1:3" x14ac:dyDescent="0.2">
      <c r="A123">
        <f t="shared" si="5"/>
        <v>108</v>
      </c>
      <c r="B123" s="2">
        <f t="shared" si="3"/>
        <v>1</v>
      </c>
      <c r="C123" s="2">
        <f t="shared" si="4"/>
        <v>0.22297313744754127</v>
      </c>
    </row>
    <row r="124" spans="1:3" x14ac:dyDescent="0.2">
      <c r="A124">
        <f t="shared" si="5"/>
        <v>109</v>
      </c>
      <c r="B124" s="2">
        <f t="shared" si="3"/>
        <v>1</v>
      </c>
      <c r="C124" s="2">
        <f t="shared" si="4"/>
        <v>0.21855797350912473</v>
      </c>
    </row>
    <row r="125" spans="1:3" x14ac:dyDescent="0.2">
      <c r="A125">
        <f t="shared" si="5"/>
        <v>110</v>
      </c>
      <c r="B125" s="2">
        <f t="shared" si="3"/>
        <v>1</v>
      </c>
      <c r="C125" s="2">
        <f t="shared" si="4"/>
        <v>0.214230235674257</v>
      </c>
    </row>
    <row r="126" spans="1:3" x14ac:dyDescent="0.2">
      <c r="A126">
        <f t="shared" si="5"/>
        <v>111</v>
      </c>
      <c r="B126" s="2">
        <f t="shared" si="3"/>
        <v>1</v>
      </c>
      <c r="C126" s="2">
        <f t="shared" si="4"/>
        <v>0.20998819279010028</v>
      </c>
    </row>
    <row r="127" spans="1:3" x14ac:dyDescent="0.2">
      <c r="A127">
        <f t="shared" si="5"/>
        <v>112</v>
      </c>
      <c r="B127" s="2">
        <f t="shared" si="3"/>
        <v>1</v>
      </c>
      <c r="C127" s="2">
        <f t="shared" si="4"/>
        <v>0.20583014798293944</v>
      </c>
    </row>
    <row r="128" spans="1:3" x14ac:dyDescent="0.2">
      <c r="A128">
        <f t="shared" si="5"/>
        <v>113</v>
      </c>
      <c r="B128" s="2">
        <f t="shared" si="3"/>
        <v>1</v>
      </c>
      <c r="C128" s="2">
        <f t="shared" si="4"/>
        <v>0.20175443797941028</v>
      </c>
    </row>
    <row r="129" spans="1:3" x14ac:dyDescent="0.2">
      <c r="A129">
        <f t="shared" si="5"/>
        <v>114</v>
      </c>
      <c r="B129" s="2">
        <f t="shared" si="3"/>
        <v>1</v>
      </c>
      <c r="C129" s="2">
        <f t="shared" si="4"/>
        <v>0.197759432441168</v>
      </c>
    </row>
    <row r="130" spans="1:3" x14ac:dyDescent="0.2">
      <c r="A130">
        <f t="shared" si="5"/>
        <v>115</v>
      </c>
      <c r="B130" s="2">
        <f t="shared" si="3"/>
        <v>1</v>
      </c>
      <c r="C130" s="2">
        <f t="shared" si="4"/>
        <v>0.19384353331272983</v>
      </c>
    </row>
    <row r="131" spans="1:3" x14ac:dyDescent="0.2">
      <c r="A131">
        <f t="shared" si="5"/>
        <v>116</v>
      </c>
      <c r="B131" s="2">
        <f t="shared" si="3"/>
        <v>1</v>
      </c>
      <c r="C131" s="2">
        <f t="shared" si="4"/>
        <v>0.19000517418223156</v>
      </c>
    </row>
    <row r="132" spans="1:3" x14ac:dyDescent="0.2">
      <c r="A132">
        <f t="shared" si="5"/>
        <v>117</v>
      </c>
      <c r="B132" s="2">
        <f t="shared" si="3"/>
        <v>1</v>
      </c>
      <c r="C132" s="2">
        <f t="shared" si="4"/>
        <v>0.18624281965484241</v>
      </c>
    </row>
    <row r="133" spans="1:3" x14ac:dyDescent="0.2">
      <c r="A133">
        <f t="shared" si="5"/>
        <v>118</v>
      </c>
      <c r="B133" s="2">
        <f t="shared" si="3"/>
        <v>1</v>
      </c>
      <c r="C133" s="2">
        <f t="shared" si="4"/>
        <v>0.18255496473858582</v>
      </c>
    </row>
    <row r="134" spans="1:3" x14ac:dyDescent="0.2">
      <c r="A134">
        <f t="shared" si="5"/>
        <v>119</v>
      </c>
      <c r="B134" s="2">
        <f t="shared" si="3"/>
        <v>1</v>
      </c>
      <c r="C134" s="2">
        <f t="shared" si="4"/>
        <v>0.17894013424232327</v>
      </c>
    </row>
    <row r="135" spans="1:3" x14ac:dyDescent="0.2">
      <c r="A135">
        <f t="shared" si="5"/>
        <v>120</v>
      </c>
      <c r="B135" s="2">
        <f t="shared" si="3"/>
        <v>1</v>
      </c>
      <c r="C135" s="2">
        <f t="shared" si="4"/>
        <v>0.17539688218565799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35"/>
  <sheetViews>
    <sheetView tabSelected="1" workbookViewId="0">
      <selection activeCell="B10" sqref="B10"/>
    </sheetView>
  </sheetViews>
  <sheetFormatPr baseColWidth="10" defaultRowHeight="16" x14ac:dyDescent="0.2"/>
  <cols>
    <col min="1" max="1" width="31.6640625" customWidth="1"/>
    <col min="2" max="3" width="14.1640625" customWidth="1"/>
  </cols>
  <sheetData>
    <row r="1" spans="1:3" s="1" customFormat="1" x14ac:dyDescent="0.2">
      <c r="A1" s="4" t="s">
        <v>27</v>
      </c>
    </row>
    <row r="3" spans="1:3" ht="26" x14ac:dyDescent="0.3">
      <c r="A3" s="13" t="s">
        <v>19</v>
      </c>
      <c r="B3" s="13">
        <v>100</v>
      </c>
      <c r="C3" s="13"/>
    </row>
    <row r="4" spans="1:3" ht="26" x14ac:dyDescent="0.3">
      <c r="A4" s="13" t="s">
        <v>21</v>
      </c>
      <c r="B4" s="30">
        <v>5000</v>
      </c>
      <c r="C4" s="16"/>
    </row>
    <row r="5" spans="1:3" ht="26" x14ac:dyDescent="0.3">
      <c r="A5" s="14" t="s">
        <v>22</v>
      </c>
      <c r="B5" s="17">
        <f>$B$4/$B$3</f>
        <v>50</v>
      </c>
      <c r="C5" s="23"/>
    </row>
    <row r="6" spans="1:3" ht="26" x14ac:dyDescent="0.3">
      <c r="A6" s="24" t="s">
        <v>29</v>
      </c>
      <c r="B6" s="24">
        <v>60</v>
      </c>
      <c r="C6" s="13"/>
    </row>
    <row r="7" spans="1:3" ht="26" x14ac:dyDescent="0.3">
      <c r="A7" s="24" t="s">
        <v>30</v>
      </c>
      <c r="B7" s="24">
        <v>10</v>
      </c>
      <c r="C7" s="13"/>
    </row>
    <row r="8" spans="1:3" ht="26" x14ac:dyDescent="0.3">
      <c r="A8" s="24" t="s">
        <v>31</v>
      </c>
      <c r="B8" s="25">
        <f>$B$7/$B$6</f>
        <v>0.16666666666666666</v>
      </c>
      <c r="C8" s="18"/>
    </row>
    <row r="9" spans="1:3" ht="26" x14ac:dyDescent="0.3">
      <c r="A9" s="13"/>
      <c r="B9" s="18"/>
      <c r="C9" s="18"/>
    </row>
    <row r="10" spans="1:3" ht="26" x14ac:dyDescent="0.3">
      <c r="A10" s="13"/>
      <c r="B10" s="19"/>
      <c r="C10" s="19"/>
    </row>
    <row r="11" spans="1:3" ht="26" x14ac:dyDescent="0.3">
      <c r="A11" s="13"/>
      <c r="B11" s="18"/>
      <c r="C11" s="18"/>
    </row>
    <row r="12" spans="1:3" x14ac:dyDescent="0.2">
      <c r="B12" s="6"/>
      <c r="C12" s="6"/>
    </row>
    <row r="13" spans="1:3" x14ac:dyDescent="0.2">
      <c r="B13" s="6"/>
      <c r="C13" s="6"/>
    </row>
    <row r="14" spans="1:3" s="3" customFormat="1" ht="34" x14ac:dyDescent="0.2">
      <c r="A14" s="5" t="s">
        <v>4</v>
      </c>
      <c r="B14" s="22" t="s">
        <v>5</v>
      </c>
      <c r="C14" s="22" t="s">
        <v>20</v>
      </c>
    </row>
    <row r="15" spans="1:3" x14ac:dyDescent="0.2">
      <c r="A15">
        <v>0</v>
      </c>
      <c r="B15" s="2">
        <f>$B$8*A15</f>
        <v>0</v>
      </c>
      <c r="C15" s="2">
        <f>100*$B$8/$B$3*(A15-$B$5*(1-EXP(-A15/$B$5)))</f>
        <v>0</v>
      </c>
    </row>
    <row r="16" spans="1:3" x14ac:dyDescent="0.2">
      <c r="A16">
        <f>A15+1</f>
        <v>1</v>
      </c>
      <c r="B16" s="2">
        <f t="shared" ref="B16:B75" si="0">$B$8*A16</f>
        <v>0.16666666666666666</v>
      </c>
      <c r="C16" s="2">
        <f t="shared" ref="C16:C75" si="1">100*$B$8/$B$3*(A16-$B$5*(1-EXP(-A16/$B$5)))</f>
        <v>1.6556108896271049E-3</v>
      </c>
    </row>
    <row r="17" spans="1:3" x14ac:dyDescent="0.2">
      <c r="A17">
        <f t="shared" ref="A17:A80" si="2">A16+1</f>
        <v>2</v>
      </c>
      <c r="B17" s="2">
        <f t="shared" si="0"/>
        <v>0.33333333333333331</v>
      </c>
      <c r="C17" s="2">
        <f t="shared" si="1"/>
        <v>6.5786596026931399E-3</v>
      </c>
    </row>
    <row r="18" spans="1:3" x14ac:dyDescent="0.2">
      <c r="A18">
        <f t="shared" si="2"/>
        <v>3</v>
      </c>
      <c r="B18" s="2">
        <f t="shared" si="0"/>
        <v>0.5</v>
      </c>
      <c r="C18" s="2">
        <f t="shared" si="1"/>
        <v>1.4704446535406031E-2</v>
      </c>
    </row>
    <row r="19" spans="1:3" x14ac:dyDescent="0.2">
      <c r="A19">
        <f t="shared" si="2"/>
        <v>4</v>
      </c>
      <c r="B19" s="2">
        <f t="shared" si="0"/>
        <v>0.66666666666666663</v>
      </c>
      <c r="C19" s="2">
        <f t="shared" si="1"/>
        <v>2.5969553221964585E-2</v>
      </c>
    </row>
    <row r="20" spans="1:3" x14ac:dyDescent="0.2">
      <c r="A20">
        <f t="shared" si="2"/>
        <v>5</v>
      </c>
      <c r="B20" s="2">
        <f t="shared" si="0"/>
        <v>0.83333333333333326</v>
      </c>
      <c r="C20" s="2">
        <f t="shared" si="1"/>
        <v>4.0311816966329232E-2</v>
      </c>
    </row>
    <row r="21" spans="1:3" x14ac:dyDescent="0.2">
      <c r="A21">
        <f t="shared" si="2"/>
        <v>6</v>
      </c>
      <c r="B21" s="2">
        <f t="shared" si="0"/>
        <v>1</v>
      </c>
      <c r="C21" s="2">
        <f t="shared" si="1"/>
        <v>5.7670305976312307E-2</v>
      </c>
    </row>
    <row r="22" spans="1:3" x14ac:dyDescent="0.2">
      <c r="A22">
        <f t="shared" si="2"/>
        <v>7</v>
      </c>
      <c r="B22" s="2">
        <f t="shared" si="0"/>
        <v>1.1666666666666665</v>
      </c>
      <c r="C22" s="2">
        <f t="shared" si="1"/>
        <v>7.798529499004879E-2</v>
      </c>
    </row>
    <row r="23" spans="1:3" x14ac:dyDescent="0.2">
      <c r="A23">
        <f t="shared" si="2"/>
        <v>8</v>
      </c>
      <c r="B23" s="2">
        <f t="shared" si="0"/>
        <v>1.3333333333333333</v>
      </c>
      <c r="C23" s="2">
        <f t="shared" si="1"/>
        <v>0.10119824138509453</v>
      </c>
    </row>
    <row r="24" spans="1:3" x14ac:dyDescent="0.2">
      <c r="A24">
        <f t="shared" si="2"/>
        <v>9</v>
      </c>
      <c r="B24" s="2">
        <f t="shared" si="0"/>
        <v>1.5</v>
      </c>
      <c r="C24" s="2">
        <f t="shared" si="1"/>
        <v>0.12725176176059999</v>
      </c>
    </row>
    <row r="25" spans="1:3" x14ac:dyDescent="0.2">
      <c r="A25">
        <f t="shared" si="2"/>
        <v>10</v>
      </c>
      <c r="B25" s="2">
        <f t="shared" si="0"/>
        <v>1.6666666666666665</v>
      </c>
      <c r="C25" s="2">
        <f t="shared" si="1"/>
        <v>0.15608960898318178</v>
      </c>
    </row>
    <row r="26" spans="1:3" x14ac:dyDescent="0.2">
      <c r="A26">
        <f t="shared" si="2"/>
        <v>11</v>
      </c>
      <c r="B26" s="2">
        <f t="shared" si="0"/>
        <v>1.8333333333333333</v>
      </c>
      <c r="C26" s="2">
        <f t="shared" si="1"/>
        <v>0.18765664968732068</v>
      </c>
    </row>
    <row r="27" spans="1:3" x14ac:dyDescent="0.2">
      <c r="A27">
        <f t="shared" si="2"/>
        <v>12</v>
      </c>
      <c r="B27" s="2">
        <f t="shared" si="0"/>
        <v>2</v>
      </c>
      <c r="C27" s="2">
        <f t="shared" si="1"/>
        <v>0.22189884222127881</v>
      </c>
    </row>
    <row r="28" spans="1:3" x14ac:dyDescent="0.2">
      <c r="A28">
        <f t="shared" si="2"/>
        <v>13</v>
      </c>
      <c r="B28" s="2">
        <f t="shared" si="0"/>
        <v>2.1666666666666665</v>
      </c>
      <c r="C28" s="2">
        <f t="shared" si="1"/>
        <v>0.25876321502971877</v>
      </c>
    </row>
    <row r="29" spans="1:3" x14ac:dyDescent="0.2">
      <c r="A29">
        <f t="shared" si="2"/>
        <v>14</v>
      </c>
      <c r="B29" s="2">
        <f t="shared" si="0"/>
        <v>2.333333333333333</v>
      </c>
      <c r="C29" s="2">
        <f t="shared" si="1"/>
        <v>0.29819784546437877</v>
      </c>
    </row>
    <row r="30" spans="1:3" x14ac:dyDescent="0.2">
      <c r="A30">
        <f t="shared" si="2"/>
        <v>15</v>
      </c>
      <c r="B30" s="2">
        <f t="shared" si="0"/>
        <v>2.5</v>
      </c>
      <c r="C30" s="2">
        <f t="shared" si="1"/>
        <v>0.34015183901431567</v>
      </c>
    </row>
    <row r="31" spans="1:3" x14ac:dyDescent="0.2">
      <c r="A31">
        <f t="shared" si="2"/>
        <v>16</v>
      </c>
      <c r="B31" s="2">
        <f t="shared" si="0"/>
        <v>2.6666666666666665</v>
      </c>
      <c r="C31" s="2">
        <f t="shared" si="1"/>
        <v>0.38457530894742448</v>
      </c>
    </row>
    <row r="32" spans="1:3" x14ac:dyDescent="0.2">
      <c r="A32">
        <f t="shared" si="2"/>
        <v>17</v>
      </c>
      <c r="B32" s="2">
        <f t="shared" si="0"/>
        <v>2.833333333333333</v>
      </c>
      <c r="C32" s="2">
        <f t="shared" si="1"/>
        <v>0.43141935635508044</v>
      </c>
    </row>
    <row r="33" spans="1:7" x14ac:dyDescent="0.2">
      <c r="A33">
        <f t="shared" si="2"/>
        <v>18</v>
      </c>
      <c r="B33" s="2">
        <f t="shared" si="0"/>
        <v>3</v>
      </c>
      <c r="C33" s="2">
        <f t="shared" si="1"/>
        <v>0.4806360505919251</v>
      </c>
    </row>
    <row r="34" spans="1:7" x14ac:dyDescent="0.2">
      <c r="A34">
        <f t="shared" si="2"/>
        <v>19</v>
      </c>
      <c r="B34" s="2">
        <f t="shared" si="0"/>
        <v>3.1666666666666665</v>
      </c>
      <c r="C34" s="2">
        <f t="shared" si="1"/>
        <v>0.53217841010296518</v>
      </c>
    </row>
    <row r="35" spans="1:7" x14ac:dyDescent="0.2">
      <c r="A35">
        <f t="shared" si="2"/>
        <v>20</v>
      </c>
      <c r="B35" s="2">
        <f t="shared" si="0"/>
        <v>3.333333333333333</v>
      </c>
      <c r="C35" s="2">
        <f t="shared" si="1"/>
        <v>0.58600038363032769</v>
      </c>
    </row>
    <row r="36" spans="1:7" x14ac:dyDescent="0.2">
      <c r="A36">
        <f t="shared" si="2"/>
        <v>21</v>
      </c>
      <c r="B36" s="2">
        <f t="shared" si="0"/>
        <v>3.5</v>
      </c>
      <c r="C36" s="2">
        <f t="shared" si="1"/>
        <v>0.64205683179213924</v>
      </c>
      <c r="G36" t="s">
        <v>35</v>
      </c>
    </row>
    <row r="37" spans="1:7" x14ac:dyDescent="0.2">
      <c r="A37">
        <f t="shared" si="2"/>
        <v>22</v>
      </c>
      <c r="B37" s="2">
        <f t="shared" si="0"/>
        <v>3.6666666666666665</v>
      </c>
      <c r="C37" s="2">
        <f t="shared" si="1"/>
        <v>0.70030350902617799</v>
      </c>
    </row>
    <row r="38" spans="1:7" x14ac:dyDescent="0.2">
      <c r="A38">
        <f t="shared" si="2"/>
        <v>23</v>
      </c>
      <c r="B38" s="2">
        <f t="shared" si="0"/>
        <v>3.833333333333333</v>
      </c>
      <c r="C38" s="2">
        <f t="shared" si="1"/>
        <v>0.76069704589104936</v>
      </c>
    </row>
    <row r="39" spans="1:7" x14ac:dyDescent="0.2">
      <c r="A39">
        <f t="shared" si="2"/>
        <v>24</v>
      </c>
      <c r="B39" s="2">
        <f t="shared" si="0"/>
        <v>4</v>
      </c>
      <c r="C39" s="2">
        <f t="shared" si="1"/>
        <v>0.82319493171784019</v>
      </c>
    </row>
    <row r="40" spans="1:7" x14ac:dyDescent="0.2">
      <c r="A40">
        <f t="shared" si="2"/>
        <v>25</v>
      </c>
      <c r="B40" s="2">
        <f t="shared" si="0"/>
        <v>4.1666666666666661</v>
      </c>
      <c r="C40" s="2">
        <f t="shared" si="1"/>
        <v>0.88775549760527861</v>
      </c>
    </row>
    <row r="41" spans="1:7" x14ac:dyDescent="0.2">
      <c r="A41">
        <f t="shared" si="2"/>
        <v>26</v>
      </c>
      <c r="B41" s="2">
        <f t="shared" si="0"/>
        <v>4.333333333333333</v>
      </c>
      <c r="C41" s="2">
        <f t="shared" si="1"/>
        <v>0.95433789975161942</v>
      </c>
    </row>
    <row r="42" spans="1:7" x14ac:dyDescent="0.2">
      <c r="A42">
        <f t="shared" si="2"/>
        <v>27</v>
      </c>
      <c r="B42" s="2">
        <f t="shared" si="0"/>
        <v>4.5</v>
      </c>
      <c r="C42" s="2">
        <f t="shared" si="1"/>
        <v>1.0229021031165801</v>
      </c>
    </row>
    <row r="43" spans="1:7" x14ac:dyDescent="0.2">
      <c r="A43">
        <f t="shared" si="2"/>
        <v>28</v>
      </c>
      <c r="B43" s="2">
        <f t="shared" si="0"/>
        <v>4.6666666666666661</v>
      </c>
      <c r="C43" s="2">
        <f t="shared" si="1"/>
        <v>1.0934088654067904</v>
      </c>
    </row>
    <row r="44" spans="1:7" x14ac:dyDescent="0.2">
      <c r="A44">
        <f t="shared" si="2"/>
        <v>29</v>
      </c>
      <c r="B44" s="2">
        <f t="shared" si="0"/>
        <v>4.833333333333333</v>
      </c>
      <c r="C44" s="2">
        <f t="shared" si="1"/>
        <v>1.1658197213783503</v>
      </c>
    </row>
    <row r="45" spans="1:7" x14ac:dyDescent="0.2">
      <c r="A45">
        <f t="shared" si="2"/>
        <v>30</v>
      </c>
      <c r="B45" s="2">
        <f t="shared" si="0"/>
        <v>5</v>
      </c>
      <c r="C45" s="2">
        <f t="shared" si="1"/>
        <v>1.2400969674502198</v>
      </c>
    </row>
    <row r="46" spans="1:7" x14ac:dyDescent="0.2">
      <c r="A46">
        <f t="shared" si="2"/>
        <v>31</v>
      </c>
      <c r="B46" s="2">
        <f t="shared" si="0"/>
        <v>5.1666666666666661</v>
      </c>
      <c r="C46" s="2">
        <f t="shared" si="1"/>
        <v>1.3162036466222871</v>
      </c>
    </row>
    <row r="47" spans="1:7" x14ac:dyDescent="0.2">
      <c r="A47">
        <f t="shared" si="2"/>
        <v>32</v>
      </c>
      <c r="B47" s="2">
        <f t="shared" si="0"/>
        <v>5.333333333333333</v>
      </c>
      <c r="C47" s="2">
        <f t="shared" si="1"/>
        <v>1.3941035336920711</v>
      </c>
    </row>
    <row r="48" spans="1:7" x14ac:dyDescent="0.2">
      <c r="A48">
        <f t="shared" si="2"/>
        <v>33</v>
      </c>
      <c r="B48" s="2">
        <f t="shared" si="0"/>
        <v>5.5</v>
      </c>
      <c r="C48" s="2">
        <f t="shared" si="1"/>
        <v>1.4737611207641594</v>
      </c>
    </row>
    <row r="49" spans="1:3" x14ac:dyDescent="0.2">
      <c r="A49">
        <f t="shared" si="2"/>
        <v>34</v>
      </c>
      <c r="B49" s="2">
        <f t="shared" si="0"/>
        <v>5.6666666666666661</v>
      </c>
      <c r="C49" s="2">
        <f t="shared" si="1"/>
        <v>1.555141603046579</v>
      </c>
    </row>
    <row r="50" spans="1:3" x14ac:dyDescent="0.2">
      <c r="A50">
        <f t="shared" si="2"/>
        <v>35</v>
      </c>
      <c r="B50" s="2">
        <f t="shared" si="0"/>
        <v>5.833333333333333</v>
      </c>
      <c r="C50" s="2">
        <f t="shared" si="1"/>
        <v>1.6382108649284126</v>
      </c>
    </row>
    <row r="51" spans="1:3" x14ac:dyDescent="0.2">
      <c r="A51">
        <f t="shared" si="2"/>
        <v>36</v>
      </c>
      <c r="B51" s="2">
        <f t="shared" si="0"/>
        <v>6</v>
      </c>
      <c r="C51" s="2">
        <f t="shared" si="1"/>
        <v>1.7229354663330976</v>
      </c>
    </row>
    <row r="52" spans="1:3" x14ac:dyDescent="0.2">
      <c r="A52">
        <f t="shared" si="2"/>
        <v>37</v>
      </c>
      <c r="B52" s="2">
        <f t="shared" si="0"/>
        <v>6.1666666666666661</v>
      </c>
      <c r="C52" s="2">
        <f t="shared" si="1"/>
        <v>1.8092826293419533</v>
      </c>
    </row>
    <row r="53" spans="1:3" x14ac:dyDescent="0.2">
      <c r="A53">
        <f t="shared" si="2"/>
        <v>38</v>
      </c>
      <c r="B53" s="2">
        <f t="shared" si="0"/>
        <v>6.333333333333333</v>
      </c>
      <c r="C53" s="2">
        <f t="shared" si="1"/>
        <v>1.8972202250825763</v>
      </c>
    </row>
    <row r="54" spans="1:3" x14ac:dyDescent="0.2">
      <c r="A54">
        <f t="shared" si="2"/>
        <v>39</v>
      </c>
      <c r="B54" s="2">
        <f t="shared" si="0"/>
        <v>6.5</v>
      </c>
      <c r="C54" s="2">
        <f t="shared" si="1"/>
        <v>1.9867167608768621</v>
      </c>
    </row>
    <row r="55" spans="1:3" x14ac:dyDescent="0.2">
      <c r="A55">
        <f t="shared" si="2"/>
        <v>40</v>
      </c>
      <c r="B55" s="2">
        <f t="shared" si="0"/>
        <v>6.6666666666666661</v>
      </c>
      <c r="C55" s="2">
        <f t="shared" si="1"/>
        <v>2.0777413676435126</v>
      </c>
    </row>
    <row r="56" spans="1:3" x14ac:dyDescent="0.2">
      <c r="A56">
        <f t="shared" si="2"/>
        <v>41</v>
      </c>
      <c r="B56" s="2">
        <f t="shared" si="0"/>
        <v>6.833333333333333</v>
      </c>
      <c r="C56" s="2">
        <f t="shared" si="1"/>
        <v>2.1702637875499935</v>
      </c>
    </row>
    <row r="57" spans="1:3" x14ac:dyDescent="0.2">
      <c r="A57">
        <f t="shared" si="2"/>
        <v>42</v>
      </c>
      <c r="B57" s="2">
        <f t="shared" si="0"/>
        <v>7</v>
      </c>
      <c r="C57" s="2">
        <f t="shared" si="1"/>
        <v>2.2642543619089972</v>
      </c>
    </row>
    <row r="58" spans="1:3" x14ac:dyDescent="0.2">
      <c r="A58">
        <f t="shared" si="2"/>
        <v>43</v>
      </c>
      <c r="B58" s="2">
        <f t="shared" si="0"/>
        <v>7.1666666666666661</v>
      </c>
      <c r="C58" s="2">
        <f t="shared" si="1"/>
        <v>2.3596840193145732</v>
      </c>
    </row>
    <row r="59" spans="1:3" x14ac:dyDescent="0.2">
      <c r="A59">
        <f t="shared" si="2"/>
        <v>44</v>
      </c>
      <c r="B59" s="2">
        <f t="shared" si="0"/>
        <v>7.333333333333333</v>
      </c>
      <c r="C59" s="2">
        <f t="shared" si="1"/>
        <v>2.456524264013177</v>
      </c>
    </row>
    <row r="60" spans="1:3" x14ac:dyDescent="0.2">
      <c r="A60">
        <f t="shared" si="2"/>
        <v>45</v>
      </c>
      <c r="B60" s="2">
        <f t="shared" si="0"/>
        <v>7.5</v>
      </c>
      <c r="C60" s="2">
        <f t="shared" si="1"/>
        <v>2.5547471645049917</v>
      </c>
    </row>
    <row r="61" spans="1:3" x14ac:dyDescent="0.2">
      <c r="A61">
        <f t="shared" si="2"/>
        <v>46</v>
      </c>
      <c r="B61" s="2">
        <f t="shared" si="0"/>
        <v>7.6666666666666661</v>
      </c>
      <c r="C61" s="2">
        <f t="shared" si="1"/>
        <v>2.6543253423709499</v>
      </c>
    </row>
    <row r="62" spans="1:3" x14ac:dyDescent="0.2">
      <c r="A62">
        <f t="shared" si="2"/>
        <v>47</v>
      </c>
      <c r="B62" s="2">
        <f t="shared" si="0"/>
        <v>7.833333333333333</v>
      </c>
      <c r="C62" s="2">
        <f t="shared" si="1"/>
        <v>2.7552319613210083</v>
      </c>
    </row>
    <row r="63" spans="1:3" x14ac:dyDescent="0.2">
      <c r="A63">
        <f t="shared" si="2"/>
        <v>48</v>
      </c>
      <c r="B63" s="2">
        <f t="shared" si="0"/>
        <v>8</v>
      </c>
      <c r="C63" s="2">
        <f t="shared" si="1"/>
        <v>2.857440716459267</v>
      </c>
    </row>
    <row r="64" spans="1:3" x14ac:dyDescent="0.2">
      <c r="A64">
        <f t="shared" si="2"/>
        <v>49</v>
      </c>
      <c r="B64" s="2">
        <f t="shared" si="0"/>
        <v>8.1666666666666661</v>
      </c>
      <c r="C64" s="2">
        <f t="shared" si="1"/>
        <v>2.9609258237616625</v>
      </c>
    </row>
    <row r="65" spans="1:3" x14ac:dyDescent="0.2">
      <c r="A65">
        <f t="shared" si="2"/>
        <v>50</v>
      </c>
      <c r="B65" s="2">
        <f t="shared" si="0"/>
        <v>8.3333333333333321</v>
      </c>
      <c r="C65" s="2">
        <f t="shared" si="1"/>
        <v>3.0656620097620189</v>
      </c>
    </row>
    <row r="66" spans="1:3" x14ac:dyDescent="0.2">
      <c r="A66">
        <f t="shared" si="2"/>
        <v>51</v>
      </c>
      <c r="B66" s="2">
        <f t="shared" si="0"/>
        <v>8.5</v>
      </c>
      <c r="C66" s="2">
        <f t="shared" si="1"/>
        <v>3.1716245014423188</v>
      </c>
    </row>
    <row r="67" spans="1:3" x14ac:dyDescent="0.2">
      <c r="A67">
        <f t="shared" si="2"/>
        <v>52</v>
      </c>
      <c r="B67" s="2">
        <f t="shared" si="0"/>
        <v>8.6666666666666661</v>
      </c>
      <c r="C67" s="2">
        <f t="shared" si="1"/>
        <v>3.278789016323167</v>
      </c>
    </row>
    <row r="68" spans="1:3" x14ac:dyDescent="0.2">
      <c r="A68">
        <f t="shared" si="2"/>
        <v>53</v>
      </c>
      <c r="B68" s="2">
        <f t="shared" si="0"/>
        <v>8.8333333333333321</v>
      </c>
      <c r="C68" s="2">
        <f t="shared" si="1"/>
        <v>3.3871317527504776</v>
      </c>
    </row>
    <row r="69" spans="1:3" x14ac:dyDescent="0.2">
      <c r="A69">
        <f t="shared" si="2"/>
        <v>54</v>
      </c>
      <c r="B69" s="2">
        <f t="shared" si="0"/>
        <v>9</v>
      </c>
      <c r="C69" s="2">
        <f t="shared" si="1"/>
        <v>3.4966293803744914</v>
      </c>
    </row>
    <row r="70" spans="1:3" x14ac:dyDescent="0.2">
      <c r="A70">
        <f t="shared" si="2"/>
        <v>55</v>
      </c>
      <c r="B70" s="2">
        <f t="shared" si="0"/>
        <v>9.1666666666666661</v>
      </c>
      <c r="C70" s="2">
        <f t="shared" si="1"/>
        <v>3.6072590308173287</v>
      </c>
    </row>
    <row r="71" spans="1:3" x14ac:dyDescent="0.2">
      <c r="A71">
        <f t="shared" si="2"/>
        <v>56</v>
      </c>
      <c r="B71" s="2">
        <f t="shared" si="0"/>
        <v>9.3333333333333321</v>
      </c>
      <c r="C71" s="2">
        <f t="shared" si="1"/>
        <v>3.7189982885253277</v>
      </c>
    </row>
    <row r="72" spans="1:3" x14ac:dyDescent="0.2">
      <c r="A72">
        <f t="shared" si="2"/>
        <v>57</v>
      </c>
      <c r="B72" s="2">
        <f t="shared" si="0"/>
        <v>9.5</v>
      </c>
      <c r="C72" s="2">
        <f t="shared" si="1"/>
        <v>3.8318251818025315</v>
      </c>
    </row>
    <row r="73" spans="1:3" x14ac:dyDescent="0.2">
      <c r="A73">
        <f t="shared" si="2"/>
        <v>58</v>
      </c>
      <c r="B73" s="2">
        <f t="shared" si="0"/>
        <v>9.6666666666666661</v>
      </c>
      <c r="C73" s="2">
        <f t="shared" si="1"/>
        <v>3.9457181740217093</v>
      </c>
    </row>
    <row r="74" spans="1:3" x14ac:dyDescent="0.2">
      <c r="A74">
        <f>A73+1</f>
        <v>59</v>
      </c>
      <c r="B74" s="2">
        <f t="shared" si="0"/>
        <v>9.8333333333333321</v>
      </c>
      <c r="C74" s="2">
        <f t="shared" si="1"/>
        <v>4.0606561550094273</v>
      </c>
    </row>
    <row r="75" spans="1:3" x14ac:dyDescent="0.2">
      <c r="A75">
        <f t="shared" si="2"/>
        <v>60</v>
      </c>
      <c r="B75" s="2">
        <f t="shared" si="0"/>
        <v>10</v>
      </c>
      <c r="C75" s="2">
        <f t="shared" si="1"/>
        <v>4.1766184326016846</v>
      </c>
    </row>
    <row r="76" spans="1:3" x14ac:dyDescent="0.2">
      <c r="A76">
        <v>61</v>
      </c>
      <c r="B76" s="2">
        <f>B75</f>
        <v>10</v>
      </c>
      <c r="C76" s="2">
        <f>100*$B$8/$B$3*(60-$B$5*(EXP(-(A76-60)/$B$5)-EXP(-A76/$B$5)))</f>
        <v>4.2919291134771562</v>
      </c>
    </row>
    <row r="77" spans="1:3" x14ac:dyDescent="0.2">
      <c r="A77">
        <f t="shared" si="2"/>
        <v>62</v>
      </c>
      <c r="B77" s="2">
        <f t="shared" ref="B77:B135" si="3">B76</f>
        <v>10</v>
      </c>
      <c r="C77" s="2">
        <f t="shared" ref="C77:C135" si="4">100*$B$8/$B$3*(60-$B$5*(EXP(-(A77-60)/$B$5)-EXP(-A77/$B$5)))</f>
        <v>4.4049564898893934</v>
      </c>
    </row>
    <row r="78" spans="1:3" x14ac:dyDescent="0.2">
      <c r="A78">
        <f t="shared" si="2"/>
        <v>63</v>
      </c>
      <c r="B78" s="2">
        <f t="shared" si="3"/>
        <v>10</v>
      </c>
      <c r="C78" s="2">
        <f t="shared" si="4"/>
        <v>4.515745774296013</v>
      </c>
    </row>
    <row r="79" spans="1:3" x14ac:dyDescent="0.2">
      <c r="A79">
        <f t="shared" si="2"/>
        <v>64</v>
      </c>
      <c r="B79" s="2">
        <f t="shared" si="3"/>
        <v>10</v>
      </c>
      <c r="C79" s="2">
        <f t="shared" si="4"/>
        <v>4.6243412838879854</v>
      </c>
    </row>
    <row r="80" spans="1:3" x14ac:dyDescent="0.2">
      <c r="A80">
        <f t="shared" si="2"/>
        <v>65</v>
      </c>
      <c r="B80" s="2">
        <f t="shared" si="3"/>
        <v>10</v>
      </c>
      <c r="C80" s="2">
        <f t="shared" si="4"/>
        <v>4.7307864583171071</v>
      </c>
    </row>
    <row r="81" spans="1:3" x14ac:dyDescent="0.2">
      <c r="A81">
        <f t="shared" ref="A81:A135" si="5">A80+1</f>
        <v>66</v>
      </c>
      <c r="B81" s="2">
        <f t="shared" si="3"/>
        <v>10</v>
      </c>
      <c r="C81" s="2">
        <f t="shared" si="4"/>
        <v>4.8351238770724398</v>
      </c>
    </row>
    <row r="82" spans="1:3" x14ac:dyDescent="0.2">
      <c r="A82">
        <f t="shared" si="5"/>
        <v>67</v>
      </c>
      <c r="B82" s="2">
        <f t="shared" si="3"/>
        <v>10</v>
      </c>
      <c r="C82" s="2">
        <f t="shared" si="4"/>
        <v>4.9373952765126665</v>
      </c>
    </row>
    <row r="83" spans="1:3" x14ac:dyDescent="0.2">
      <c r="A83">
        <f t="shared" si="5"/>
        <v>68</v>
      </c>
      <c r="B83" s="2">
        <f t="shared" si="3"/>
        <v>10</v>
      </c>
      <c r="C83" s="2">
        <f t="shared" si="4"/>
        <v>5.0376415665612031</v>
      </c>
    </row>
    <row r="84" spans="1:3" x14ac:dyDescent="0.2">
      <c r="A84">
        <f t="shared" si="5"/>
        <v>69</v>
      </c>
      <c r="B84" s="2">
        <f t="shared" si="3"/>
        <v>10</v>
      </c>
      <c r="C84" s="2">
        <f t="shared" si="4"/>
        <v>5.1359028470707031</v>
      </c>
    </row>
    <row r="85" spans="1:3" x14ac:dyDescent="0.2">
      <c r="A85">
        <f t="shared" si="5"/>
        <v>70</v>
      </c>
      <c r="B85" s="2">
        <f t="shared" si="3"/>
        <v>10</v>
      </c>
      <c r="C85" s="2">
        <f t="shared" si="4"/>
        <v>5.2322184238635376</v>
      </c>
    </row>
    <row r="86" spans="1:3" x14ac:dyDescent="0.2">
      <c r="A86">
        <f t="shared" si="5"/>
        <v>71</v>
      </c>
      <c r="B86" s="2">
        <f t="shared" si="3"/>
        <v>10</v>
      </c>
      <c r="C86" s="2">
        <f t="shared" si="4"/>
        <v>5.3266268244546486</v>
      </c>
    </row>
    <row r="87" spans="1:3" x14ac:dyDescent="0.2">
      <c r="A87">
        <f t="shared" si="5"/>
        <v>72</v>
      </c>
      <c r="B87" s="2">
        <f t="shared" si="3"/>
        <v>10</v>
      </c>
      <c r="C87" s="2">
        <f t="shared" si="4"/>
        <v>5.419165813463068</v>
      </c>
    </row>
    <row r="88" spans="1:3" x14ac:dyDescent="0.2">
      <c r="A88">
        <f t="shared" si="5"/>
        <v>73</v>
      </c>
      <c r="B88" s="2">
        <f t="shared" si="3"/>
        <v>10</v>
      </c>
      <c r="C88" s="2">
        <f t="shared" si="4"/>
        <v>5.5098724077182704</v>
      </c>
    </row>
    <row r="89" spans="1:3" x14ac:dyDescent="0.2">
      <c r="A89">
        <f t="shared" si="5"/>
        <v>74</v>
      </c>
      <c r="B89" s="2">
        <f t="shared" si="3"/>
        <v>10</v>
      </c>
      <c r="C89" s="2">
        <f t="shared" si="4"/>
        <v>5.5987828910673931</v>
      </c>
    </row>
    <row r="90" spans="1:3" x14ac:dyDescent="0.2">
      <c r="A90">
        <f t="shared" si="5"/>
        <v>75</v>
      </c>
      <c r="B90" s="2">
        <f t="shared" si="3"/>
        <v>10</v>
      </c>
      <c r="C90" s="2">
        <f t="shared" si="4"/>
        <v>5.685932828889265</v>
      </c>
    </row>
    <row r="91" spans="1:3" x14ac:dyDescent="0.2">
      <c r="A91">
        <f t="shared" si="5"/>
        <v>76</v>
      </c>
      <c r="B91" s="2">
        <f t="shared" si="3"/>
        <v>10</v>
      </c>
      <c r="C91" s="2">
        <f t="shared" si="4"/>
        <v>5.771357082321031</v>
      </c>
    </row>
    <row r="92" spans="1:3" x14ac:dyDescent="0.2">
      <c r="A92">
        <f t="shared" si="5"/>
        <v>77</v>
      </c>
      <c r="B92" s="2">
        <f t="shared" si="3"/>
        <v>10</v>
      </c>
      <c r="C92" s="2">
        <f t="shared" si="4"/>
        <v>5.8550898222030687</v>
      </c>
    </row>
    <row r="93" spans="1:3" x14ac:dyDescent="0.2">
      <c r="A93">
        <f t="shared" si="5"/>
        <v>78</v>
      </c>
      <c r="B93" s="2">
        <f t="shared" si="3"/>
        <v>10</v>
      </c>
      <c r="C93" s="2">
        <f t="shared" si="4"/>
        <v>5.9371645427477793</v>
      </c>
    </row>
    <row r="94" spans="1:3" x14ac:dyDescent="0.2">
      <c r="A94">
        <f t="shared" si="5"/>
        <v>79</v>
      </c>
      <c r="B94" s="2">
        <f t="shared" si="3"/>
        <v>10</v>
      </c>
      <c r="C94" s="2">
        <f t="shared" si="4"/>
        <v>6.0176140749377289</v>
      </c>
    </row>
    <row r="95" spans="1:3" x14ac:dyDescent="0.2">
      <c r="A95">
        <f t="shared" si="5"/>
        <v>80</v>
      </c>
      <c r="B95" s="2">
        <f t="shared" si="3"/>
        <v>10</v>
      </c>
      <c r="C95" s="2">
        <f t="shared" si="4"/>
        <v>6.0964705996584652</v>
      </c>
    </row>
    <row r="96" spans="1:3" x14ac:dyDescent="0.2">
      <c r="A96">
        <f t="shared" si="5"/>
        <v>81</v>
      </c>
      <c r="B96" s="2">
        <f t="shared" si="3"/>
        <v>10</v>
      </c>
      <c r="C96" s="2">
        <f t="shared" si="4"/>
        <v>6.1737656605713145</v>
      </c>
    </row>
    <row r="97" spans="1:3" x14ac:dyDescent="0.2">
      <c r="A97">
        <f t="shared" si="5"/>
        <v>82</v>
      </c>
      <c r="B97" s="2">
        <f t="shared" si="3"/>
        <v>10</v>
      </c>
      <c r="C97" s="2">
        <f t="shared" si="4"/>
        <v>6.2495301767312528</v>
      </c>
    </row>
    <row r="98" spans="1:3" x14ac:dyDescent="0.2">
      <c r="A98">
        <f t="shared" si="5"/>
        <v>83</v>
      </c>
      <c r="B98" s="2">
        <f t="shared" si="3"/>
        <v>10</v>
      </c>
      <c r="C98" s="2">
        <f t="shared" si="4"/>
        <v>6.3237944549549532</v>
      </c>
    </row>
    <row r="99" spans="1:3" x14ac:dyDescent="0.2">
      <c r="A99">
        <f t="shared" si="5"/>
        <v>84</v>
      </c>
      <c r="B99" s="2">
        <f t="shared" si="3"/>
        <v>10</v>
      </c>
      <c r="C99" s="2">
        <f t="shared" si="4"/>
        <v>6.3965882019439073</v>
      </c>
    </row>
    <row r="100" spans="1:3" x14ac:dyDescent="0.2">
      <c r="A100">
        <f t="shared" si="5"/>
        <v>85</v>
      </c>
      <c r="B100" s="2">
        <f t="shared" si="3"/>
        <v>10</v>
      </c>
      <c r="C100" s="2">
        <f t="shared" si="4"/>
        <v>6.4679405361675091</v>
      </c>
    </row>
    <row r="101" spans="1:3" x14ac:dyDescent="0.2">
      <c r="A101">
        <f t="shared" si="5"/>
        <v>86</v>
      </c>
      <c r="B101" s="2">
        <f t="shared" si="3"/>
        <v>10</v>
      </c>
      <c r="C101" s="2">
        <f t="shared" si="4"/>
        <v>6.5378799995108219</v>
      </c>
    </row>
    <row r="102" spans="1:3" x14ac:dyDescent="0.2">
      <c r="A102">
        <f t="shared" si="5"/>
        <v>87</v>
      </c>
      <c r="B102" s="2">
        <f t="shared" si="3"/>
        <v>10</v>
      </c>
      <c r="C102" s="2">
        <f t="shared" si="4"/>
        <v>6.6064345686917259</v>
      </c>
    </row>
    <row r="103" spans="1:3" x14ac:dyDescent="0.2">
      <c r="A103">
        <f t="shared" si="5"/>
        <v>88</v>
      </c>
      <c r="B103" s="2">
        <f t="shared" si="3"/>
        <v>10</v>
      </c>
      <c r="C103" s="2">
        <f t="shared" si="4"/>
        <v>6.6736316664519615</v>
      </c>
    </row>
    <row r="104" spans="1:3" x14ac:dyDescent="0.2">
      <c r="A104">
        <f t="shared" si="5"/>
        <v>89</v>
      </c>
      <c r="B104" s="2">
        <f t="shared" si="3"/>
        <v>10</v>
      </c>
      <c r="C104" s="2">
        <f t="shared" si="4"/>
        <v>6.7394981725266101</v>
      </c>
    </row>
    <row r="105" spans="1:3" x14ac:dyDescent="0.2">
      <c r="A105">
        <f t="shared" si="5"/>
        <v>90</v>
      </c>
      <c r="B105" s="2">
        <f t="shared" si="3"/>
        <v>10</v>
      </c>
      <c r="C105" s="2">
        <f t="shared" si="4"/>
        <v>6.8040604343963338</v>
      </c>
    </row>
    <row r="106" spans="1:3" x14ac:dyDescent="0.2">
      <c r="A106">
        <f t="shared" si="5"/>
        <v>91</v>
      </c>
      <c r="B106" s="2">
        <f t="shared" si="3"/>
        <v>10</v>
      </c>
      <c r="C106" s="2">
        <f t="shared" si="4"/>
        <v>6.8673442778267173</v>
      </c>
    </row>
    <row r="107" spans="1:3" x14ac:dyDescent="0.2">
      <c r="A107">
        <f t="shared" si="5"/>
        <v>92</v>
      </c>
      <c r="B107" s="2">
        <f t="shared" si="3"/>
        <v>10</v>
      </c>
      <c r="C107" s="2">
        <f t="shared" si="4"/>
        <v>6.9293750171989332</v>
      </c>
    </row>
    <row r="108" spans="1:3" x14ac:dyDescent="0.2">
      <c r="A108">
        <f t="shared" si="5"/>
        <v>93</v>
      </c>
      <c r="B108" s="2">
        <f t="shared" si="3"/>
        <v>10</v>
      </c>
      <c r="C108" s="2">
        <f t="shared" si="4"/>
        <v>6.9901774656358153</v>
      </c>
    </row>
    <row r="109" spans="1:3" x14ac:dyDescent="0.2">
      <c r="A109">
        <f t="shared" si="5"/>
        <v>94</v>
      </c>
      <c r="B109" s="2">
        <f t="shared" si="3"/>
        <v>10</v>
      </c>
      <c r="C109" s="2">
        <f t="shared" si="4"/>
        <v>7.0497759449274522</v>
      </c>
    </row>
    <row r="110" spans="1:3" x14ac:dyDescent="0.2">
      <c r="A110">
        <f t="shared" si="5"/>
        <v>95</v>
      </c>
      <c r="B110" s="2">
        <f t="shared" si="3"/>
        <v>10</v>
      </c>
      <c r="C110" s="2">
        <f t="shared" si="4"/>
        <v>7.108194295260212</v>
      </c>
    </row>
    <row r="111" spans="1:3" x14ac:dyDescent="0.2">
      <c r="A111">
        <f t="shared" si="5"/>
        <v>96</v>
      </c>
      <c r="B111" s="2">
        <f t="shared" si="3"/>
        <v>10</v>
      </c>
      <c r="C111" s="2">
        <f t="shared" si="4"/>
        <v>7.1654558847531522</v>
      </c>
    </row>
    <row r="112" spans="1:3" x14ac:dyDescent="0.2">
      <c r="A112">
        <f t="shared" si="5"/>
        <v>97</v>
      </c>
      <c r="B112" s="2">
        <f t="shared" si="3"/>
        <v>10</v>
      </c>
      <c r="C112" s="2">
        <f t="shared" si="4"/>
        <v>7.2215836188055693</v>
      </c>
    </row>
    <row r="113" spans="1:3" x14ac:dyDescent="0.2">
      <c r="A113">
        <f t="shared" si="5"/>
        <v>98</v>
      </c>
      <c r="B113" s="2">
        <f t="shared" si="3"/>
        <v>10</v>
      </c>
      <c r="C113" s="2">
        <f t="shared" si="4"/>
        <v>7.276599949259464</v>
      </c>
    </row>
    <row r="114" spans="1:3" x14ac:dyDescent="0.2">
      <c r="A114">
        <f t="shared" si="5"/>
        <v>99</v>
      </c>
      <c r="B114" s="2">
        <f t="shared" si="3"/>
        <v>10</v>
      </c>
      <c r="C114" s="2">
        <f t="shared" si="4"/>
        <v>7.3305268833805766</v>
      </c>
    </row>
    <row r="115" spans="1:3" x14ac:dyDescent="0.2">
      <c r="A115">
        <f t="shared" si="5"/>
        <v>100</v>
      </c>
      <c r="B115" s="2">
        <f t="shared" si="3"/>
        <v>10</v>
      </c>
      <c r="C115" s="2">
        <f t="shared" si="4"/>
        <v>7.3833859926615917</v>
      </c>
    </row>
    <row r="116" spans="1:3" x14ac:dyDescent="0.2">
      <c r="A116">
        <f t="shared" si="5"/>
        <v>101</v>
      </c>
      <c r="B116" s="2">
        <f t="shared" si="3"/>
        <v>10</v>
      </c>
      <c r="C116" s="2">
        <f t="shared" si="4"/>
        <v>7.4351984214510178</v>
      </c>
    </row>
    <row r="117" spans="1:3" x14ac:dyDescent="0.2">
      <c r="A117">
        <f t="shared" si="5"/>
        <v>102</v>
      </c>
      <c r="B117" s="2">
        <f t="shared" si="3"/>
        <v>10</v>
      </c>
      <c r="C117" s="2">
        <f t="shared" si="4"/>
        <v>7.4859848954112165</v>
      </c>
    </row>
    <row r="118" spans="1:3" x14ac:dyDescent="0.2">
      <c r="A118">
        <f t="shared" si="5"/>
        <v>103</v>
      </c>
      <c r="B118" s="2">
        <f t="shared" si="3"/>
        <v>10</v>
      </c>
      <c r="C118" s="2">
        <f t="shared" si="4"/>
        <v>7.5357657298089311</v>
      </c>
    </row>
    <row r="119" spans="1:3" x14ac:dyDescent="0.2">
      <c r="A119">
        <f t="shared" si="5"/>
        <v>104</v>
      </c>
      <c r="B119" s="2">
        <f t="shared" si="3"/>
        <v>10</v>
      </c>
      <c r="C119" s="2">
        <f t="shared" si="4"/>
        <v>7.5845608376416731</v>
      </c>
    </row>
    <row r="120" spans="1:3" x14ac:dyDescent="0.2">
      <c r="A120">
        <f t="shared" si="5"/>
        <v>105</v>
      </c>
      <c r="B120" s="2">
        <f t="shared" si="3"/>
        <v>10</v>
      </c>
      <c r="C120" s="2">
        <f t="shared" si="4"/>
        <v>7.6323897376031882</v>
      </c>
    </row>
    <row r="121" spans="1:3" x14ac:dyDescent="0.2">
      <c r="A121">
        <f t="shared" si="5"/>
        <v>106</v>
      </c>
      <c r="B121" s="2">
        <f t="shared" si="3"/>
        <v>10</v>
      </c>
      <c r="C121" s="2">
        <f t="shared" si="4"/>
        <v>7.679271561891186</v>
      </c>
    </row>
    <row r="122" spans="1:3" x14ac:dyDescent="0.2">
      <c r="A122">
        <f t="shared" si="5"/>
        <v>107</v>
      </c>
      <c r="B122" s="2">
        <f t="shared" si="3"/>
        <v>10</v>
      </c>
      <c r="C122" s="2">
        <f t="shared" si="4"/>
        <v>7.7252250638604822</v>
      </c>
    </row>
    <row r="123" spans="1:3" x14ac:dyDescent="0.2">
      <c r="A123">
        <f t="shared" si="5"/>
        <v>108</v>
      </c>
      <c r="B123" s="2">
        <f t="shared" si="3"/>
        <v>10</v>
      </c>
      <c r="C123" s="2">
        <f t="shared" si="4"/>
        <v>7.7702686255245847</v>
      </c>
    </row>
    <row r="124" spans="1:3" x14ac:dyDescent="0.2">
      <c r="A124">
        <f t="shared" si="5"/>
        <v>109</v>
      </c>
      <c r="B124" s="2">
        <f t="shared" si="3"/>
        <v>10</v>
      </c>
      <c r="C124" s="2">
        <f t="shared" si="4"/>
        <v>7.8144202649087502</v>
      </c>
    </row>
    <row r="125" spans="1:3" x14ac:dyDescent="0.2">
      <c r="A125">
        <f t="shared" si="5"/>
        <v>110</v>
      </c>
      <c r="B125" s="2">
        <f t="shared" si="3"/>
        <v>10</v>
      </c>
      <c r="C125" s="2">
        <f t="shared" si="4"/>
        <v>7.8576976432574286</v>
      </c>
    </row>
    <row r="126" spans="1:3" x14ac:dyDescent="0.2">
      <c r="A126">
        <f t="shared" si="5"/>
        <v>111</v>
      </c>
      <c r="B126" s="2">
        <f t="shared" si="3"/>
        <v>10</v>
      </c>
      <c r="C126" s="2">
        <f t="shared" si="4"/>
        <v>7.9001180720989952</v>
      </c>
    </row>
    <row r="127" spans="1:3" x14ac:dyDescent="0.2">
      <c r="A127">
        <f t="shared" si="5"/>
        <v>112</v>
      </c>
      <c r="B127" s="2">
        <f t="shared" si="3"/>
        <v>10</v>
      </c>
      <c r="C127" s="2">
        <f t="shared" si="4"/>
        <v>7.9416985201706032</v>
      </c>
    </row>
    <row r="128" spans="1:3" x14ac:dyDescent="0.2">
      <c r="A128">
        <f t="shared" si="5"/>
        <v>113</v>
      </c>
      <c r="B128" s="2">
        <f t="shared" si="3"/>
        <v>10</v>
      </c>
      <c r="C128" s="2">
        <f t="shared" si="4"/>
        <v>7.9824556202058954</v>
      </c>
    </row>
    <row r="129" spans="1:3" x14ac:dyDescent="0.2">
      <c r="A129">
        <f t="shared" si="5"/>
        <v>114</v>
      </c>
      <c r="B129" s="2">
        <f t="shared" si="3"/>
        <v>10</v>
      </c>
      <c r="C129" s="2">
        <f t="shared" si="4"/>
        <v>8.0224056755883169</v>
      </c>
    </row>
    <row r="130" spans="1:3" x14ac:dyDescent="0.2">
      <c r="A130">
        <f t="shared" si="5"/>
        <v>115</v>
      </c>
      <c r="B130" s="2">
        <f t="shared" si="3"/>
        <v>10</v>
      </c>
      <c r="C130" s="2">
        <f t="shared" si="4"/>
        <v>8.0615646668726999</v>
      </c>
    </row>
    <row r="131" spans="1:3" x14ac:dyDescent="0.2">
      <c r="A131">
        <f t="shared" si="5"/>
        <v>116</v>
      </c>
      <c r="B131" s="2">
        <f t="shared" si="3"/>
        <v>10</v>
      </c>
      <c r="C131" s="2">
        <f t="shared" si="4"/>
        <v>8.0999482581776832</v>
      </c>
    </row>
    <row r="132" spans="1:3" x14ac:dyDescent="0.2">
      <c r="A132">
        <f t="shared" si="5"/>
        <v>117</v>
      </c>
      <c r="B132" s="2">
        <f t="shared" si="3"/>
        <v>10</v>
      </c>
      <c r="C132" s="2">
        <f t="shared" si="4"/>
        <v>8.1375718034515749</v>
      </c>
    </row>
    <row r="133" spans="1:3" x14ac:dyDescent="0.2">
      <c r="A133">
        <f t="shared" si="5"/>
        <v>118</v>
      </c>
      <c r="B133" s="2">
        <f t="shared" si="3"/>
        <v>10</v>
      </c>
      <c r="C133" s="2">
        <f t="shared" si="4"/>
        <v>8.1744503526141408</v>
      </c>
    </row>
    <row r="134" spans="1:3" x14ac:dyDescent="0.2">
      <c r="A134">
        <f t="shared" si="5"/>
        <v>119</v>
      </c>
      <c r="B134" s="2">
        <f t="shared" si="3"/>
        <v>10</v>
      </c>
      <c r="C134" s="2">
        <f t="shared" si="4"/>
        <v>8.2105986575767655</v>
      </c>
    </row>
    <row r="135" spans="1:3" x14ac:dyDescent="0.2">
      <c r="A135">
        <f t="shared" si="5"/>
        <v>120</v>
      </c>
      <c r="B135" s="2">
        <f t="shared" si="3"/>
        <v>10</v>
      </c>
      <c r="C135" s="2">
        <f t="shared" si="4"/>
        <v>8.2460311781434186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99"/>
  <sheetViews>
    <sheetView zoomScaleNormal="100" zoomScalePageLayoutView="80" workbookViewId="0">
      <selection activeCell="B7" sqref="B7"/>
    </sheetView>
  </sheetViews>
  <sheetFormatPr baseColWidth="10" defaultRowHeight="16" x14ac:dyDescent="0.2"/>
  <cols>
    <col min="1" max="1" width="22.5" customWidth="1"/>
    <col min="2" max="3" width="14.1640625" customWidth="1"/>
    <col min="4" max="4" width="5.83203125" customWidth="1"/>
    <col min="5" max="7" width="14.1640625" customWidth="1"/>
    <col min="8" max="8" width="5.83203125" customWidth="1"/>
    <col min="9" max="12" width="14.1640625" customWidth="1"/>
  </cols>
  <sheetData>
    <row r="1" spans="1:13" s="1" customFormat="1" x14ac:dyDescent="0.2">
      <c r="A1" s="4" t="s">
        <v>28</v>
      </c>
    </row>
    <row r="3" spans="1:13" ht="26" x14ac:dyDescent="0.3">
      <c r="A3" s="13" t="s">
        <v>0</v>
      </c>
      <c r="B3" s="13">
        <v>1000</v>
      </c>
      <c r="C3" s="13"/>
      <c r="D3" s="13"/>
    </row>
    <row r="4" spans="1:13" ht="26" x14ac:dyDescent="0.3">
      <c r="A4" s="13" t="s">
        <v>1</v>
      </c>
      <c r="B4" s="13">
        <v>1</v>
      </c>
      <c r="C4" s="13"/>
      <c r="D4" s="13"/>
    </row>
    <row r="5" spans="1:13" ht="26" x14ac:dyDescent="0.3">
      <c r="A5" s="14" t="s">
        <v>8</v>
      </c>
      <c r="B5" s="15">
        <f>$B$3*$B$4/($B$3+$B$4)</f>
        <v>0.99900099900099903</v>
      </c>
      <c r="C5" s="15"/>
      <c r="D5" s="15"/>
    </row>
    <row r="6" spans="1:13" ht="26" x14ac:dyDescent="0.3">
      <c r="A6" s="13" t="s">
        <v>21</v>
      </c>
      <c r="B6" s="16">
        <v>100000</v>
      </c>
      <c r="C6" s="16"/>
      <c r="D6" s="16"/>
    </row>
    <row r="7" spans="1:13" ht="26" x14ac:dyDescent="0.3">
      <c r="A7" s="14" t="s">
        <v>23</v>
      </c>
      <c r="B7" s="17">
        <f>$B$6/($B$3+$B$4)</f>
        <v>99.900099900099903</v>
      </c>
      <c r="C7" s="17"/>
      <c r="D7" s="17"/>
    </row>
    <row r="8" spans="1:13" ht="26" x14ac:dyDescent="0.3">
      <c r="A8" s="24" t="s">
        <v>3</v>
      </c>
      <c r="B8" s="24">
        <v>60</v>
      </c>
      <c r="C8" s="13"/>
      <c r="D8" s="13"/>
    </row>
    <row r="9" spans="1:13" ht="26" x14ac:dyDescent="0.3">
      <c r="A9" s="28" t="s">
        <v>33</v>
      </c>
      <c r="B9" s="24">
        <v>0.01</v>
      </c>
      <c r="C9" s="13"/>
      <c r="D9" s="13"/>
    </row>
    <row r="10" spans="1:13" ht="26" x14ac:dyDescent="0.3">
      <c r="A10" s="24" t="s">
        <v>34</v>
      </c>
      <c r="B10" s="29">
        <f>$B$9/$B$8</f>
        <v>1.6666666666666666E-4</v>
      </c>
      <c r="C10" s="18"/>
      <c r="D10" s="18"/>
    </row>
    <row r="11" spans="1:13" ht="26" x14ac:dyDescent="0.3">
      <c r="A11" s="13"/>
      <c r="B11" s="18"/>
      <c r="C11" s="18"/>
      <c r="D11" s="18"/>
    </row>
    <row r="12" spans="1:13" ht="26" x14ac:dyDescent="0.3">
      <c r="A12" s="24" t="s">
        <v>15</v>
      </c>
      <c r="B12" s="25">
        <f>$B$9*$B$5+$B$10*$B$3/$B$4*$B$5*$B$7*(1-EXP(-B8/$B$7))</f>
        <v>7.5202545060881461</v>
      </c>
      <c r="C12" s="19"/>
      <c r="D12" s="19"/>
    </row>
    <row r="13" spans="1:13" ht="26" x14ac:dyDescent="0.3">
      <c r="A13" s="13"/>
      <c r="B13" s="18"/>
      <c r="C13" s="18"/>
      <c r="D13" s="18"/>
    </row>
    <row r="14" spans="1:13" x14ac:dyDescent="0.2">
      <c r="B14" s="6"/>
      <c r="C14" s="6"/>
      <c r="D14" s="6"/>
    </row>
    <row r="15" spans="1:13" x14ac:dyDescent="0.2">
      <c r="B15" s="6"/>
      <c r="C15" s="6"/>
      <c r="D15" s="6"/>
    </row>
    <row r="16" spans="1:13" x14ac:dyDescent="0.2">
      <c r="B16" s="20" t="s">
        <v>16</v>
      </c>
      <c r="C16" s="20"/>
      <c r="E16" s="1" t="s">
        <v>11</v>
      </c>
      <c r="F16" s="1"/>
      <c r="G16" s="1"/>
      <c r="I16" s="10" t="s">
        <v>10</v>
      </c>
      <c r="J16" s="10"/>
      <c r="K16" s="10"/>
      <c r="L16" s="10"/>
      <c r="M16" s="10"/>
    </row>
    <row r="17" spans="1:13" s="3" customFormat="1" ht="37" customHeight="1" x14ac:dyDescent="0.2">
      <c r="B17" s="21" t="s">
        <v>17</v>
      </c>
      <c r="C17" s="21" t="s">
        <v>18</v>
      </c>
      <c r="E17" s="8" t="s">
        <v>12</v>
      </c>
      <c r="F17" s="8" t="s">
        <v>13</v>
      </c>
      <c r="G17" s="8" t="s">
        <v>14</v>
      </c>
      <c r="H17" s="7"/>
      <c r="I17" s="11" t="s">
        <v>2</v>
      </c>
      <c r="J17" s="11"/>
      <c r="K17" s="11" t="s">
        <v>7</v>
      </c>
      <c r="L17" s="11" t="s">
        <v>6</v>
      </c>
      <c r="M17" s="11" t="s">
        <v>6</v>
      </c>
    </row>
    <row r="18" spans="1:13" s="3" customFormat="1" ht="34" x14ac:dyDescent="0.2">
      <c r="A18" s="5" t="s">
        <v>4</v>
      </c>
      <c r="B18" s="22" t="s">
        <v>5</v>
      </c>
      <c r="C18" s="22" t="s">
        <v>5</v>
      </c>
      <c r="D18" s="5"/>
      <c r="E18" s="9" t="s">
        <v>5</v>
      </c>
      <c r="F18" s="9" t="s">
        <v>5</v>
      </c>
      <c r="G18" s="9" t="s">
        <v>5</v>
      </c>
      <c r="H18" s="7"/>
      <c r="I18" s="12" t="s">
        <v>5</v>
      </c>
      <c r="J18" s="12" t="s">
        <v>9</v>
      </c>
      <c r="K18" s="12" t="s">
        <v>5</v>
      </c>
      <c r="L18" s="12" t="s">
        <v>5</v>
      </c>
      <c r="M18" s="12" t="s">
        <v>5</v>
      </c>
    </row>
    <row r="19" spans="1:13" x14ac:dyDescent="0.2">
      <c r="A19">
        <v>0</v>
      </c>
      <c r="B19" s="2">
        <f>$B$3*$B$10*A19</f>
        <v>0</v>
      </c>
      <c r="C19" s="2">
        <f>$B$5*$B$10*A19</f>
        <v>0</v>
      </c>
      <c r="D19" s="2"/>
      <c r="E19" s="2">
        <f t="shared" ref="E19:E50" si="0">$B$10*$B$5*A19+$B$10*$B$3/$B$4*$B$5*$B$7*(1-EXP(-A19/$B$7))</f>
        <v>0</v>
      </c>
      <c r="I19" s="2">
        <f t="shared" ref="I19:I50" si="1">$B$5*$B$10*A19+(($B$3-$B$5)*$B$10*$B$7*(1-EXP(-A19/$B$7)))</f>
        <v>0</v>
      </c>
      <c r="J19" s="2">
        <v>0</v>
      </c>
      <c r="K19" s="2">
        <f t="shared" ref="K19:K50" si="2">J19*(-$B$5*$B$10*((A19-$B$8)-$B$7*(1-EXP(-(A19-$B$8)/$B$7)))-$B$3*$B$7*$B$10*(1-EXP(-(A19-$B$8)/$B$7)))</f>
        <v>0</v>
      </c>
      <c r="L19" s="2">
        <f>I19+K19</f>
        <v>0</v>
      </c>
      <c r="M19" s="2"/>
    </row>
    <row r="20" spans="1:13" x14ac:dyDescent="0.2">
      <c r="A20">
        <f>A19+1</f>
        <v>1</v>
      </c>
      <c r="B20" s="2">
        <f t="shared" ref="B20:B78" si="3">$B$3*$B$10*A20</f>
        <v>0.16666666666666666</v>
      </c>
      <c r="C20" s="2">
        <f t="shared" ref="C20:C79" si="4">$B$5*$B$10*A20</f>
        <v>1.665001665001665E-4</v>
      </c>
      <c r="D20" s="2"/>
      <c r="E20" s="2">
        <f t="shared" si="0"/>
        <v>0.16583610694445566</v>
      </c>
      <c r="I20" s="2">
        <f t="shared" si="1"/>
        <v>0.16583610694445566</v>
      </c>
      <c r="J20" s="2">
        <v>0</v>
      </c>
      <c r="K20" s="2">
        <f t="shared" si="2"/>
        <v>0</v>
      </c>
      <c r="L20" s="2">
        <f t="shared" ref="L20:L83" si="5">I20+K20</f>
        <v>0.16583610694445566</v>
      </c>
      <c r="M20" s="2"/>
    </row>
    <row r="21" spans="1:13" x14ac:dyDescent="0.2">
      <c r="A21">
        <f t="shared" ref="A21:A84" si="6">A20+1</f>
        <v>2</v>
      </c>
      <c r="B21" s="2">
        <f t="shared" si="3"/>
        <v>0.33333333333333331</v>
      </c>
      <c r="C21" s="2">
        <f t="shared" si="4"/>
        <v>3.33000333000333E-4</v>
      </c>
      <c r="D21" s="2"/>
      <c r="E21" s="2">
        <f t="shared" si="0"/>
        <v>0.3300221335552968</v>
      </c>
      <c r="I21" s="2">
        <f t="shared" si="1"/>
        <v>0.3300221335552968</v>
      </c>
      <c r="J21" s="2">
        <v>0</v>
      </c>
      <c r="K21" s="2">
        <f t="shared" si="2"/>
        <v>0</v>
      </c>
      <c r="L21" s="2">
        <f t="shared" si="5"/>
        <v>0.3300221335552968</v>
      </c>
      <c r="M21" s="2"/>
    </row>
    <row r="22" spans="1:13" x14ac:dyDescent="0.2">
      <c r="A22">
        <f t="shared" si="6"/>
        <v>3</v>
      </c>
      <c r="B22" s="2">
        <f t="shared" si="3"/>
        <v>0.5</v>
      </c>
      <c r="C22" s="2">
        <f t="shared" si="4"/>
        <v>4.995004995004995E-4</v>
      </c>
      <c r="D22" s="2"/>
      <c r="E22" s="2">
        <f t="shared" si="0"/>
        <v>0.49257451474270209</v>
      </c>
      <c r="I22" s="2">
        <f t="shared" si="1"/>
        <v>0.49257451474270209</v>
      </c>
      <c r="J22" s="2">
        <v>0</v>
      </c>
      <c r="K22" s="2">
        <f t="shared" si="2"/>
        <v>0</v>
      </c>
      <c r="L22" s="2">
        <f t="shared" si="5"/>
        <v>0.49257451474270209</v>
      </c>
      <c r="M22" s="2"/>
    </row>
    <row r="23" spans="1:13" x14ac:dyDescent="0.2">
      <c r="A23">
        <f t="shared" si="6"/>
        <v>4</v>
      </c>
      <c r="B23" s="2">
        <f t="shared" si="3"/>
        <v>0.66666666666666663</v>
      </c>
      <c r="C23" s="2">
        <f t="shared" si="4"/>
        <v>6.66000666000666E-4</v>
      </c>
      <c r="D23" s="2"/>
      <c r="E23" s="2">
        <f t="shared" si="0"/>
        <v>0.65350952172405585</v>
      </c>
      <c r="I23" s="2">
        <f t="shared" si="1"/>
        <v>0.65350952172405585</v>
      </c>
      <c r="J23" s="2">
        <v>0</v>
      </c>
      <c r="K23" s="2">
        <f t="shared" si="2"/>
        <v>0</v>
      </c>
      <c r="L23" s="2">
        <f t="shared" si="5"/>
        <v>0.65350952172405585</v>
      </c>
      <c r="M23" s="2"/>
    </row>
    <row r="24" spans="1:13" x14ac:dyDescent="0.2">
      <c r="A24">
        <f t="shared" si="6"/>
        <v>5</v>
      </c>
      <c r="B24" s="2">
        <f t="shared" si="3"/>
        <v>0.83333333333333326</v>
      </c>
      <c r="C24" s="2">
        <f t="shared" si="4"/>
        <v>8.325008325008325E-4</v>
      </c>
      <c r="D24" s="2"/>
      <c r="E24" s="2">
        <f t="shared" si="0"/>
        <v>0.81284326365432891</v>
      </c>
      <c r="I24" s="2">
        <f t="shared" si="1"/>
        <v>0.81284326365432891</v>
      </c>
      <c r="J24" s="2">
        <v>0</v>
      </c>
      <c r="K24" s="2">
        <f t="shared" si="2"/>
        <v>0</v>
      </c>
      <c r="L24" s="2">
        <f t="shared" si="5"/>
        <v>0.81284326365432891</v>
      </c>
      <c r="M24" s="2"/>
    </row>
    <row r="25" spans="1:13" x14ac:dyDescent="0.2">
      <c r="A25">
        <f t="shared" si="6"/>
        <v>6</v>
      </c>
      <c r="B25" s="2">
        <f t="shared" si="3"/>
        <v>1</v>
      </c>
      <c r="C25" s="2">
        <f t="shared" si="4"/>
        <v>9.99000999000999E-4</v>
      </c>
      <c r="D25" s="2"/>
      <c r="E25" s="2">
        <f t="shared" si="0"/>
        <v>0.97059168924023076</v>
      </c>
      <c r="I25" s="2">
        <f t="shared" si="1"/>
        <v>0.97059168924023076</v>
      </c>
      <c r="J25" s="2">
        <v>0</v>
      </c>
      <c r="K25" s="2">
        <f t="shared" si="2"/>
        <v>0</v>
      </c>
      <c r="L25" s="2">
        <f t="shared" si="5"/>
        <v>0.97059168924023076</v>
      </c>
      <c r="M25" s="2"/>
    </row>
    <row r="26" spans="1:13" x14ac:dyDescent="0.2">
      <c r="A26">
        <f t="shared" si="6"/>
        <v>7</v>
      </c>
      <c r="B26" s="2">
        <f t="shared" si="3"/>
        <v>1.1666666666666665</v>
      </c>
      <c r="C26" s="2">
        <f t="shared" si="4"/>
        <v>1.1655011655011655E-3</v>
      </c>
      <c r="D26" s="2"/>
      <c r="E26" s="2">
        <f t="shared" si="0"/>
        <v>1.1267705883382959</v>
      </c>
      <c r="I26" s="2">
        <f t="shared" si="1"/>
        <v>1.1267705883382959</v>
      </c>
      <c r="J26" s="2">
        <v>0</v>
      </c>
      <c r="K26" s="2">
        <f t="shared" si="2"/>
        <v>0</v>
      </c>
      <c r="L26" s="2">
        <f t="shared" si="5"/>
        <v>1.1267705883382959</v>
      </c>
      <c r="M26" s="2"/>
    </row>
    <row r="27" spans="1:13" x14ac:dyDescent="0.2">
      <c r="A27">
        <f t="shared" si="6"/>
        <v>8</v>
      </c>
      <c r="B27" s="2">
        <f t="shared" si="3"/>
        <v>1.3333333333333333</v>
      </c>
      <c r="C27" s="2">
        <f t="shared" si="4"/>
        <v>1.332001332001332E-3</v>
      </c>
      <c r="D27" s="2"/>
      <c r="E27" s="2">
        <f t="shared" si="0"/>
        <v>1.2813955935370256</v>
      </c>
      <c r="I27" s="2">
        <f t="shared" si="1"/>
        <v>1.2813955935370256</v>
      </c>
      <c r="J27" s="2">
        <v>0</v>
      </c>
      <c r="K27" s="2">
        <f t="shared" si="2"/>
        <v>0</v>
      </c>
      <c r="L27" s="2">
        <f t="shared" si="5"/>
        <v>1.2813955935370256</v>
      </c>
      <c r="M27" s="2"/>
    </row>
    <row r="28" spans="1:13" x14ac:dyDescent="0.2">
      <c r="A28">
        <f t="shared" si="6"/>
        <v>9</v>
      </c>
      <c r="B28" s="2">
        <f t="shared" si="3"/>
        <v>1.5</v>
      </c>
      <c r="C28" s="2">
        <f t="shared" si="4"/>
        <v>1.4985014985014985E-3</v>
      </c>
      <c r="D28" s="2"/>
      <c r="E28" s="2">
        <f t="shared" si="0"/>
        <v>1.4344821817233036</v>
      </c>
      <c r="I28" s="2">
        <f t="shared" si="1"/>
        <v>1.4344821817233036</v>
      </c>
      <c r="J28" s="2">
        <v>0</v>
      </c>
      <c r="K28" s="2">
        <f t="shared" si="2"/>
        <v>0</v>
      </c>
      <c r="L28" s="2">
        <f t="shared" si="5"/>
        <v>1.4344821817233036</v>
      </c>
      <c r="M28" s="2"/>
    </row>
    <row r="29" spans="1:13" x14ac:dyDescent="0.2">
      <c r="A29">
        <f t="shared" si="6"/>
        <v>10</v>
      </c>
      <c r="B29" s="2">
        <f t="shared" si="3"/>
        <v>1.6666666666666665</v>
      </c>
      <c r="C29" s="2">
        <f t="shared" si="4"/>
        <v>1.665001665001665E-3</v>
      </c>
      <c r="D29" s="2"/>
      <c r="E29" s="2">
        <f t="shared" si="0"/>
        <v>1.5860456756331873</v>
      </c>
      <c r="I29" s="2">
        <f t="shared" si="1"/>
        <v>1.5860456756331873</v>
      </c>
      <c r="J29" s="2">
        <v>0</v>
      </c>
      <c r="K29" s="2">
        <f t="shared" si="2"/>
        <v>0</v>
      </c>
      <c r="L29" s="2">
        <f t="shared" si="5"/>
        <v>1.5860456756331873</v>
      </c>
      <c r="M29" s="2"/>
    </row>
    <row r="30" spans="1:13" x14ac:dyDescent="0.2">
      <c r="A30">
        <f t="shared" si="6"/>
        <v>11</v>
      </c>
      <c r="B30" s="2">
        <f t="shared" si="3"/>
        <v>1.8333333333333333</v>
      </c>
      <c r="C30" s="2">
        <f t="shared" si="4"/>
        <v>1.8315018315018315E-3</v>
      </c>
      <c r="D30" s="2"/>
      <c r="E30" s="2">
        <f t="shared" si="0"/>
        <v>1.736101245387256</v>
      </c>
      <c r="I30" s="2">
        <f t="shared" si="1"/>
        <v>1.736101245387256</v>
      </c>
      <c r="J30" s="2">
        <v>0</v>
      </c>
      <c r="K30" s="2">
        <f t="shared" si="2"/>
        <v>0</v>
      </c>
      <c r="L30" s="2">
        <f t="shared" si="5"/>
        <v>1.736101245387256</v>
      </c>
      <c r="M30" s="2"/>
    </row>
    <row r="31" spans="1:13" x14ac:dyDescent="0.2">
      <c r="A31">
        <f t="shared" si="6"/>
        <v>12</v>
      </c>
      <c r="B31" s="2">
        <f t="shared" si="3"/>
        <v>2</v>
      </c>
      <c r="C31" s="2">
        <f t="shared" si="4"/>
        <v>1.998001998001998E-3</v>
      </c>
      <c r="D31" s="2"/>
      <c r="E31" s="2">
        <f t="shared" si="0"/>
        <v>1.8846639100106812</v>
      </c>
      <c r="I31" s="2">
        <f t="shared" si="1"/>
        <v>1.8846639100106812</v>
      </c>
      <c r="J31" s="2">
        <v>0</v>
      </c>
      <c r="K31" s="2">
        <f t="shared" si="2"/>
        <v>0</v>
      </c>
      <c r="L31" s="2">
        <f t="shared" si="5"/>
        <v>1.8846639100106812</v>
      </c>
      <c r="M31" s="2"/>
    </row>
    <row r="32" spans="1:13" x14ac:dyDescent="0.2">
      <c r="A32">
        <f t="shared" si="6"/>
        <v>13</v>
      </c>
      <c r="B32" s="2">
        <f t="shared" si="3"/>
        <v>2.1666666666666665</v>
      </c>
      <c r="C32" s="2">
        <f t="shared" si="4"/>
        <v>2.1645021645021645E-3</v>
      </c>
      <c r="D32" s="2"/>
      <c r="E32" s="2">
        <f t="shared" si="0"/>
        <v>2.0317485389381429</v>
      </c>
      <c r="I32" s="2">
        <f t="shared" si="1"/>
        <v>2.0317485389381429</v>
      </c>
      <c r="J32" s="2">
        <v>0</v>
      </c>
      <c r="K32" s="2">
        <f t="shared" si="2"/>
        <v>0</v>
      </c>
      <c r="L32" s="2">
        <f t="shared" si="5"/>
        <v>2.0317485389381429</v>
      </c>
      <c r="M32" s="2"/>
    </row>
    <row r="33" spans="1:13" x14ac:dyDescent="0.2">
      <c r="A33">
        <f t="shared" si="6"/>
        <v>14</v>
      </c>
      <c r="B33" s="2">
        <f t="shared" si="3"/>
        <v>2.333333333333333</v>
      </c>
      <c r="C33" s="2">
        <f t="shared" si="4"/>
        <v>2.331002331002331E-3</v>
      </c>
      <c r="D33" s="2"/>
      <c r="E33" s="2">
        <f t="shared" si="0"/>
        <v>2.1773698535037544</v>
      </c>
      <c r="I33" s="2">
        <f t="shared" si="1"/>
        <v>2.1773698535037544</v>
      </c>
      <c r="J33" s="2">
        <v>0</v>
      </c>
      <c r="K33" s="2">
        <f t="shared" si="2"/>
        <v>0</v>
      </c>
      <c r="L33" s="2">
        <f t="shared" si="5"/>
        <v>2.1773698535037544</v>
      </c>
      <c r="M33" s="2"/>
    </row>
    <row r="34" spans="1:13" x14ac:dyDescent="0.2">
      <c r="A34">
        <f t="shared" si="6"/>
        <v>15</v>
      </c>
      <c r="B34" s="2">
        <f t="shared" si="3"/>
        <v>2.5</v>
      </c>
      <c r="C34" s="2">
        <f t="shared" si="4"/>
        <v>2.4975024975024975E-3</v>
      </c>
      <c r="D34" s="2"/>
      <c r="E34" s="2">
        <f t="shared" si="0"/>
        <v>2.3215424284161621</v>
      </c>
      <c r="I34" s="2">
        <f t="shared" si="1"/>
        <v>2.3215424284161621</v>
      </c>
      <c r="J34" s="2">
        <v>0</v>
      </c>
      <c r="K34" s="2">
        <f t="shared" si="2"/>
        <v>0</v>
      </c>
      <c r="L34" s="2">
        <f t="shared" si="5"/>
        <v>2.3215424284161621</v>
      </c>
      <c r="M34" s="2"/>
    </row>
    <row r="35" spans="1:13" x14ac:dyDescent="0.2">
      <c r="A35">
        <f t="shared" si="6"/>
        <v>16</v>
      </c>
      <c r="B35" s="2">
        <f t="shared" si="3"/>
        <v>2.6666666666666665</v>
      </c>
      <c r="C35" s="2">
        <f t="shared" si="4"/>
        <v>2.664002664002664E-3</v>
      </c>
      <c r="D35" s="2"/>
      <c r="E35" s="2">
        <f t="shared" si="0"/>
        <v>2.4642806932189427</v>
      </c>
      <c r="I35" s="2">
        <f t="shared" si="1"/>
        <v>2.4642806932189427</v>
      </c>
      <c r="J35" s="2">
        <v>0</v>
      </c>
      <c r="K35" s="2">
        <f t="shared" si="2"/>
        <v>0</v>
      </c>
      <c r="L35" s="2">
        <f t="shared" si="5"/>
        <v>2.4642806932189427</v>
      </c>
      <c r="M35" s="2"/>
    </row>
    <row r="36" spans="1:13" x14ac:dyDescent="0.2">
      <c r="A36">
        <f t="shared" si="6"/>
        <v>17</v>
      </c>
      <c r="B36" s="2">
        <f t="shared" si="3"/>
        <v>2.833333333333333</v>
      </c>
      <c r="C36" s="2">
        <f t="shared" si="4"/>
        <v>2.8305028305028305E-3</v>
      </c>
      <c r="D36" s="2"/>
      <c r="E36" s="2">
        <f t="shared" si="0"/>
        <v>2.6055989337364585</v>
      </c>
      <c r="I36" s="2">
        <f t="shared" si="1"/>
        <v>2.6055989337364585</v>
      </c>
      <c r="J36" s="2">
        <v>0</v>
      </c>
      <c r="K36" s="2">
        <f t="shared" si="2"/>
        <v>0</v>
      </c>
      <c r="L36" s="2">
        <f t="shared" si="5"/>
        <v>2.6055989337364585</v>
      </c>
      <c r="M36" s="2"/>
    </row>
    <row r="37" spans="1:13" x14ac:dyDescent="0.2">
      <c r="A37">
        <f t="shared" si="6"/>
        <v>18</v>
      </c>
      <c r="B37" s="2">
        <f t="shared" si="3"/>
        <v>3</v>
      </c>
      <c r="C37" s="2">
        <f t="shared" si="4"/>
        <v>2.997002997002997E-3</v>
      </c>
      <c r="D37" s="2"/>
      <c r="E37" s="2">
        <f t="shared" si="0"/>
        <v>2.7455112935053023</v>
      </c>
      <c r="I37" s="2">
        <f t="shared" si="1"/>
        <v>2.7455112935053023</v>
      </c>
      <c r="J37" s="2">
        <v>0</v>
      </c>
      <c r="K37" s="2">
        <f t="shared" si="2"/>
        <v>0</v>
      </c>
      <c r="L37" s="2">
        <f t="shared" si="5"/>
        <v>2.7455112935053023</v>
      </c>
      <c r="M37" s="2"/>
    </row>
    <row r="38" spans="1:13" x14ac:dyDescent="0.2">
      <c r="A38">
        <f t="shared" si="6"/>
        <v>19</v>
      </c>
      <c r="B38" s="2">
        <f t="shared" si="3"/>
        <v>3.1666666666666665</v>
      </c>
      <c r="C38" s="2">
        <f t="shared" si="4"/>
        <v>3.1635031635031635E-3</v>
      </c>
      <c r="D38" s="2"/>
      <c r="E38" s="2">
        <f t="shared" si="0"/>
        <v>2.8840317751915054</v>
      </c>
      <c r="I38" s="2">
        <f t="shared" si="1"/>
        <v>2.8840317751915054</v>
      </c>
      <c r="J38" s="2">
        <v>0</v>
      </c>
      <c r="K38" s="2">
        <f t="shared" si="2"/>
        <v>0</v>
      </c>
      <c r="L38" s="2">
        <f t="shared" si="5"/>
        <v>2.8840317751915054</v>
      </c>
      <c r="M38" s="2"/>
    </row>
    <row r="39" spans="1:13" x14ac:dyDescent="0.2">
      <c r="A39">
        <f t="shared" si="6"/>
        <v>20</v>
      </c>
      <c r="B39" s="2">
        <f t="shared" si="3"/>
        <v>3.333333333333333</v>
      </c>
      <c r="C39" s="2">
        <f t="shared" si="4"/>
        <v>3.33000333000333E-3</v>
      </c>
      <c r="D39" s="2"/>
      <c r="E39" s="2">
        <f t="shared" si="0"/>
        <v>3.021174241993609</v>
      </c>
      <c r="I39" s="2">
        <f t="shared" si="1"/>
        <v>3.021174241993609</v>
      </c>
      <c r="J39" s="2">
        <v>0</v>
      </c>
      <c r="K39" s="2">
        <f t="shared" si="2"/>
        <v>0</v>
      </c>
      <c r="L39" s="2">
        <f t="shared" si="5"/>
        <v>3.021174241993609</v>
      </c>
      <c r="M39" s="2"/>
    </row>
    <row r="40" spans="1:13" x14ac:dyDescent="0.2">
      <c r="A40">
        <f t="shared" si="6"/>
        <v>21</v>
      </c>
      <c r="B40" s="2">
        <f t="shared" si="3"/>
        <v>3.5</v>
      </c>
      <c r="C40" s="2">
        <f t="shared" si="4"/>
        <v>3.4965034965034965E-3</v>
      </c>
      <c r="D40" s="2"/>
      <c r="E40" s="2">
        <f t="shared" si="0"/>
        <v>3.1569524190317679</v>
      </c>
      <c r="I40" s="2">
        <f t="shared" si="1"/>
        <v>3.1569524190317679</v>
      </c>
      <c r="J40" s="2">
        <v>0</v>
      </c>
      <c r="K40" s="2">
        <f t="shared" si="2"/>
        <v>0</v>
      </c>
      <c r="L40" s="2">
        <f t="shared" si="5"/>
        <v>3.1569524190317679</v>
      </c>
      <c r="M40" s="2"/>
    </row>
    <row r="41" spans="1:13" x14ac:dyDescent="0.2">
      <c r="A41">
        <f t="shared" si="6"/>
        <v>22</v>
      </c>
      <c r="B41" s="2">
        <f t="shared" si="3"/>
        <v>3.6666666666666665</v>
      </c>
      <c r="C41" s="2">
        <f t="shared" si="4"/>
        <v>3.663003663003663E-3</v>
      </c>
      <c r="D41" s="2"/>
      <c r="E41" s="2">
        <f t="shared" si="0"/>
        <v>3.2913798947230335</v>
      </c>
      <c r="I41" s="2">
        <f t="shared" si="1"/>
        <v>3.2913798947230335</v>
      </c>
      <c r="J41" s="2">
        <v>0</v>
      </c>
      <c r="K41" s="2">
        <f t="shared" si="2"/>
        <v>0</v>
      </c>
      <c r="L41" s="2">
        <f t="shared" si="5"/>
        <v>3.2913798947230335</v>
      </c>
      <c r="M41" s="2"/>
    </row>
    <row r="42" spans="1:13" x14ac:dyDescent="0.2">
      <c r="A42">
        <f t="shared" si="6"/>
        <v>23</v>
      </c>
      <c r="B42" s="2">
        <f t="shared" si="3"/>
        <v>3.833333333333333</v>
      </c>
      <c r="C42" s="2">
        <f t="shared" si="4"/>
        <v>3.8295038295038295E-3</v>
      </c>
      <c r="D42" s="2"/>
      <c r="E42" s="2">
        <f t="shared" si="0"/>
        <v>3.424470122142909</v>
      </c>
      <c r="I42" s="2">
        <f t="shared" si="1"/>
        <v>3.424470122142909</v>
      </c>
      <c r="J42" s="2">
        <v>0</v>
      </c>
      <c r="K42" s="2">
        <f t="shared" si="2"/>
        <v>0</v>
      </c>
      <c r="L42" s="2">
        <f t="shared" si="5"/>
        <v>3.424470122142909</v>
      </c>
      <c r="M42" s="2"/>
    </row>
    <row r="43" spans="1:13" x14ac:dyDescent="0.2">
      <c r="A43">
        <f t="shared" si="6"/>
        <v>24</v>
      </c>
      <c r="B43" s="2">
        <f t="shared" si="3"/>
        <v>4</v>
      </c>
      <c r="C43" s="2">
        <f t="shared" si="4"/>
        <v>3.996003996003996E-3</v>
      </c>
      <c r="D43" s="2"/>
      <c r="E43" s="2">
        <f t="shared" si="0"/>
        <v>3.5562364203733732</v>
      </c>
      <c r="I43" s="2">
        <f t="shared" si="1"/>
        <v>3.5562364203733732</v>
      </c>
      <c r="J43" s="2">
        <v>0</v>
      </c>
      <c r="K43" s="2">
        <f t="shared" si="2"/>
        <v>0</v>
      </c>
      <c r="L43" s="2">
        <f t="shared" si="5"/>
        <v>3.5562364203733732</v>
      </c>
      <c r="M43" s="2"/>
    </row>
    <row r="44" spans="1:13" x14ac:dyDescent="0.2">
      <c r="A44">
        <f t="shared" si="6"/>
        <v>25</v>
      </c>
      <c r="B44" s="2">
        <f t="shared" si="3"/>
        <v>4.1666666666666661</v>
      </c>
      <c r="C44" s="2">
        <f t="shared" si="4"/>
        <v>4.1625041625041621E-3</v>
      </c>
      <c r="D44" s="2"/>
      <c r="E44" s="2">
        <f t="shared" si="0"/>
        <v>3.6866919758374563</v>
      </c>
      <c r="I44" s="2">
        <f t="shared" si="1"/>
        <v>3.6866919758374563</v>
      </c>
      <c r="J44" s="2">
        <v>0</v>
      </c>
      <c r="K44" s="2">
        <f t="shared" si="2"/>
        <v>0</v>
      </c>
      <c r="L44" s="2">
        <f t="shared" si="5"/>
        <v>3.6866919758374563</v>
      </c>
      <c r="M44" s="2"/>
    </row>
    <row r="45" spans="1:13" x14ac:dyDescent="0.2">
      <c r="A45">
        <f t="shared" si="6"/>
        <v>26</v>
      </c>
      <c r="B45" s="2">
        <f t="shared" si="3"/>
        <v>4.333333333333333</v>
      </c>
      <c r="C45" s="2">
        <f t="shared" si="4"/>
        <v>4.329004329004329E-3</v>
      </c>
      <c r="D45" s="2"/>
      <c r="E45" s="2">
        <f t="shared" si="0"/>
        <v>3.8158498436205415</v>
      </c>
      <c r="I45" s="2">
        <f t="shared" si="1"/>
        <v>3.8158498436205415</v>
      </c>
      <c r="J45" s="2">
        <v>0</v>
      </c>
      <c r="K45" s="2">
        <f t="shared" si="2"/>
        <v>0</v>
      </c>
      <c r="L45" s="2">
        <f t="shared" si="5"/>
        <v>3.8158498436205415</v>
      </c>
      <c r="M45" s="2"/>
    </row>
    <row r="46" spans="1:13" x14ac:dyDescent="0.2">
      <c r="A46">
        <f t="shared" si="6"/>
        <v>27</v>
      </c>
      <c r="B46" s="2">
        <f t="shared" si="3"/>
        <v>4.5</v>
      </c>
      <c r="C46" s="2">
        <f t="shared" si="4"/>
        <v>4.4955044955044959E-3</v>
      </c>
      <c r="D46" s="2"/>
      <c r="E46" s="2">
        <f t="shared" si="0"/>
        <v>3.9437229487784817</v>
      </c>
      <c r="I46" s="2">
        <f t="shared" si="1"/>
        <v>3.9437229487784817</v>
      </c>
      <c r="J46" s="2">
        <v>0</v>
      </c>
      <c r="K46" s="2">
        <f t="shared" si="2"/>
        <v>0</v>
      </c>
      <c r="L46" s="2">
        <f t="shared" si="5"/>
        <v>3.9437229487784817</v>
      </c>
      <c r="M46" s="2"/>
    </row>
    <row r="47" spans="1:13" x14ac:dyDescent="0.2">
      <c r="A47">
        <f t="shared" si="6"/>
        <v>28</v>
      </c>
      <c r="B47" s="2">
        <f t="shared" si="3"/>
        <v>4.6666666666666661</v>
      </c>
      <c r="C47" s="2">
        <f t="shared" si="4"/>
        <v>4.662004662004662E-3</v>
      </c>
      <c r="D47" s="2"/>
      <c r="E47" s="2">
        <f t="shared" si="0"/>
        <v>4.07032408763272</v>
      </c>
      <c r="I47" s="2">
        <f t="shared" si="1"/>
        <v>4.07032408763272</v>
      </c>
      <c r="J47" s="2">
        <v>0</v>
      </c>
      <c r="K47" s="2">
        <f t="shared" si="2"/>
        <v>0</v>
      </c>
      <c r="L47" s="2">
        <f t="shared" si="5"/>
        <v>4.07032408763272</v>
      </c>
      <c r="M47" s="2"/>
    </row>
    <row r="48" spans="1:13" x14ac:dyDescent="0.2">
      <c r="A48">
        <f t="shared" si="6"/>
        <v>29</v>
      </c>
      <c r="B48" s="2">
        <f t="shared" si="3"/>
        <v>4.833333333333333</v>
      </c>
      <c r="C48" s="2">
        <f t="shared" si="4"/>
        <v>4.8285048285048281E-3</v>
      </c>
      <c r="D48" s="2"/>
      <c r="E48" s="2">
        <f t="shared" si="0"/>
        <v>4.1956659290524803</v>
      </c>
      <c r="I48" s="2">
        <f t="shared" si="1"/>
        <v>4.1956659290524803</v>
      </c>
      <c r="J48" s="2">
        <v>0</v>
      </c>
      <c r="K48" s="2">
        <f t="shared" si="2"/>
        <v>0</v>
      </c>
      <c r="L48" s="2">
        <f t="shared" si="5"/>
        <v>4.1956659290524803</v>
      </c>
      <c r="M48" s="2"/>
    </row>
    <row r="49" spans="1:13" x14ac:dyDescent="0.2">
      <c r="A49">
        <f t="shared" si="6"/>
        <v>30</v>
      </c>
      <c r="B49" s="2">
        <f t="shared" si="3"/>
        <v>5</v>
      </c>
      <c r="C49" s="2">
        <f t="shared" si="4"/>
        <v>4.995004995004995E-3</v>
      </c>
      <c r="D49" s="2"/>
      <c r="E49" s="2">
        <f t="shared" si="0"/>
        <v>4.3197610157242048</v>
      </c>
      <c r="I49" s="2">
        <f t="shared" si="1"/>
        <v>4.3197610157242048</v>
      </c>
      <c r="J49" s="2">
        <v>0</v>
      </c>
      <c r="K49" s="2">
        <f t="shared" si="2"/>
        <v>0</v>
      </c>
      <c r="L49" s="2">
        <f t="shared" si="5"/>
        <v>4.3197610157242048</v>
      </c>
      <c r="M49" s="2"/>
    </row>
    <row r="50" spans="1:13" x14ac:dyDescent="0.2">
      <c r="A50">
        <f t="shared" si="6"/>
        <v>31</v>
      </c>
      <c r="B50" s="2">
        <f t="shared" si="3"/>
        <v>5.1666666666666661</v>
      </c>
      <c r="C50" s="2">
        <f t="shared" si="4"/>
        <v>5.1615051615051619E-3</v>
      </c>
      <c r="D50" s="2"/>
      <c r="E50" s="2">
        <f t="shared" si="0"/>
        <v>4.4426217654083411</v>
      </c>
      <c r="I50" s="2">
        <f t="shared" si="1"/>
        <v>4.4426217654083411</v>
      </c>
      <c r="J50" s="2">
        <v>0</v>
      </c>
      <c r="K50" s="2">
        <f t="shared" si="2"/>
        <v>0</v>
      </c>
      <c r="L50" s="2">
        <f t="shared" si="5"/>
        <v>4.4426217654083411</v>
      </c>
      <c r="M50" s="2"/>
    </row>
    <row r="51" spans="1:13" x14ac:dyDescent="0.2">
      <c r="A51">
        <f t="shared" si="6"/>
        <v>32</v>
      </c>
      <c r="B51" s="2">
        <f t="shared" si="3"/>
        <v>5.333333333333333</v>
      </c>
      <c r="C51" s="2">
        <f>$B$5*$B$10*A51</f>
        <v>5.328005328005328E-3</v>
      </c>
      <c r="D51" s="2"/>
      <c r="E51" s="2">
        <f t="shared" ref="E51:E79" si="7">$B$10*$B$5*A51+$B$10*$B$3/$B$4*$B$5*$B$7*(1-EXP(-A51/$B$7))</f>
        <v>4.5642604721836166</v>
      </c>
      <c r="I51" s="2">
        <f t="shared" ref="I51:I82" si="8">$B$5*$B$10*A51+(($B$3-$B$5)*$B$10*$B$7*(1-EXP(-A51/$B$7)))</f>
        <v>4.5642604721836166</v>
      </c>
      <c r="J51" s="2">
        <v>0</v>
      </c>
      <c r="K51" s="2">
        <f t="shared" ref="K51:K82" si="9">J51*(-$B$5*$B$10*((A51-$B$8)-$B$7*(1-EXP(-(A51-$B$8)/$B$7)))-$B$3*$B$7*$B$10*(1-EXP(-(A51-$B$8)/$B$7)))</f>
        <v>0</v>
      </c>
      <c r="L51" s="2">
        <f t="shared" si="5"/>
        <v>4.5642604721836166</v>
      </c>
      <c r="M51" s="2"/>
    </row>
    <row r="52" spans="1:13" x14ac:dyDescent="0.2">
      <c r="A52">
        <f t="shared" si="6"/>
        <v>33</v>
      </c>
      <c r="B52" s="2">
        <f t="shared" si="3"/>
        <v>5.5</v>
      </c>
      <c r="C52" s="2">
        <f t="shared" si="4"/>
        <v>5.4945054945054941E-3</v>
      </c>
      <c r="D52" s="2"/>
      <c r="E52" s="2">
        <f t="shared" si="7"/>
        <v>4.6846893076789122</v>
      </c>
      <c r="I52" s="2">
        <f t="shared" si="8"/>
        <v>4.6846893076789122</v>
      </c>
      <c r="J52" s="2">
        <v>0</v>
      </c>
      <c r="K52" s="2">
        <f t="shared" si="9"/>
        <v>0</v>
      </c>
      <c r="L52" s="2">
        <f t="shared" si="5"/>
        <v>4.6846893076789122</v>
      </c>
      <c r="M52" s="2"/>
    </row>
    <row r="53" spans="1:13" x14ac:dyDescent="0.2">
      <c r="A53">
        <f t="shared" si="6"/>
        <v>34</v>
      </c>
      <c r="B53" s="2">
        <f t="shared" si="3"/>
        <v>5.6666666666666661</v>
      </c>
      <c r="C53" s="2">
        <f t="shared" si="4"/>
        <v>5.661005661005661E-3</v>
      </c>
      <c r="D53" s="2"/>
      <c r="E53" s="2">
        <f t="shared" si="7"/>
        <v>4.8039203222928757</v>
      </c>
      <c r="I53" s="2">
        <f t="shared" si="8"/>
        <v>4.8039203222928757</v>
      </c>
      <c r="J53" s="2">
        <v>0</v>
      </c>
      <c r="K53" s="2">
        <f t="shared" si="9"/>
        <v>0</v>
      </c>
      <c r="L53" s="2">
        <f t="shared" si="5"/>
        <v>4.8039203222928757</v>
      </c>
      <c r="M53" s="2"/>
    </row>
    <row r="54" spans="1:13" x14ac:dyDescent="0.2">
      <c r="A54">
        <f t="shared" si="6"/>
        <v>35</v>
      </c>
      <c r="B54" s="2">
        <f t="shared" si="3"/>
        <v>5.833333333333333</v>
      </c>
      <c r="C54" s="2">
        <f t="shared" si="4"/>
        <v>5.8275058275058279E-3</v>
      </c>
      <c r="D54" s="2"/>
      <c r="E54" s="2">
        <f t="shared" si="7"/>
        <v>4.9219654464013809</v>
      </c>
      <c r="I54" s="2">
        <f t="shared" si="8"/>
        <v>4.9219654464013809</v>
      </c>
      <c r="J54" s="2">
        <v>0</v>
      </c>
      <c r="K54" s="2">
        <f t="shared" si="9"/>
        <v>0</v>
      </c>
      <c r="L54" s="2">
        <f t="shared" si="5"/>
        <v>4.9219654464013809</v>
      </c>
      <c r="M54" s="2"/>
    </row>
    <row r="55" spans="1:13" x14ac:dyDescent="0.2">
      <c r="A55">
        <f t="shared" si="6"/>
        <v>36</v>
      </c>
      <c r="B55" s="2">
        <f t="shared" si="3"/>
        <v>6</v>
      </c>
      <c r="C55" s="2">
        <f t="shared" si="4"/>
        <v>5.994005994005994E-3</v>
      </c>
      <c r="D55" s="2"/>
      <c r="E55" s="2">
        <f t="shared" si="7"/>
        <v>5.0388364915529564</v>
      </c>
      <c r="I55" s="2">
        <f t="shared" si="8"/>
        <v>5.0388364915529564</v>
      </c>
      <c r="J55" s="2">
        <v>0</v>
      </c>
      <c r="K55" s="2">
        <f t="shared" si="9"/>
        <v>0</v>
      </c>
      <c r="L55" s="2">
        <f t="shared" si="5"/>
        <v>5.0388364915529564</v>
      </c>
      <c r="M55" s="2"/>
    </row>
    <row r="56" spans="1:13" x14ac:dyDescent="0.2">
      <c r="A56">
        <f t="shared" si="6"/>
        <v>37</v>
      </c>
      <c r="B56" s="2">
        <f t="shared" si="3"/>
        <v>6.1666666666666661</v>
      </c>
      <c r="C56" s="2">
        <f t="shared" si="4"/>
        <v>6.1605061605061601E-3</v>
      </c>
      <c r="D56" s="2"/>
      <c r="E56" s="2">
        <f t="shared" si="7"/>
        <v>5.1545451516523251</v>
      </c>
      <c r="I56" s="2">
        <f t="shared" si="8"/>
        <v>5.1545451516523251</v>
      </c>
      <c r="J56" s="2">
        <v>0</v>
      </c>
      <c r="K56" s="2">
        <f t="shared" si="9"/>
        <v>0</v>
      </c>
      <c r="L56" s="2">
        <f t="shared" si="5"/>
        <v>5.1545451516523251</v>
      </c>
      <c r="M56" s="2"/>
    </row>
    <row r="57" spans="1:13" x14ac:dyDescent="0.2">
      <c r="A57">
        <f t="shared" si="6"/>
        <v>38</v>
      </c>
      <c r="B57" s="2">
        <f t="shared" si="3"/>
        <v>6.333333333333333</v>
      </c>
      <c r="C57" s="2">
        <f t="shared" si="4"/>
        <v>6.327006327006327E-3</v>
      </c>
      <c r="D57" s="2"/>
      <c r="E57" s="2">
        <f t="shared" si="7"/>
        <v>5.2691030041321421</v>
      </c>
      <c r="I57" s="2">
        <f t="shared" si="8"/>
        <v>5.2691030041321421</v>
      </c>
      <c r="J57" s="2">
        <v>0</v>
      </c>
      <c r="K57" s="2">
        <f t="shared" si="9"/>
        <v>0</v>
      </c>
      <c r="L57" s="2">
        <f t="shared" si="5"/>
        <v>5.2691030041321421</v>
      </c>
      <c r="M57" s="2"/>
    </row>
    <row r="58" spans="1:13" x14ac:dyDescent="0.2">
      <c r="A58">
        <f t="shared" si="6"/>
        <v>39</v>
      </c>
      <c r="B58" s="2">
        <f t="shared" si="3"/>
        <v>6.5</v>
      </c>
      <c r="C58" s="2">
        <f t="shared" si="4"/>
        <v>6.4935064935064939E-3</v>
      </c>
      <c r="D58" s="2"/>
      <c r="E58" s="2">
        <f t="shared" si="7"/>
        <v>5.382521511113052</v>
      </c>
      <c r="I58" s="2">
        <f t="shared" si="8"/>
        <v>5.382521511113052</v>
      </c>
      <c r="J58" s="2">
        <v>0</v>
      </c>
      <c r="K58" s="2">
        <f t="shared" si="9"/>
        <v>0</v>
      </c>
      <c r="L58" s="2">
        <f t="shared" si="5"/>
        <v>5.382521511113052</v>
      </c>
      <c r="M58" s="2"/>
    </row>
    <row r="59" spans="1:13" x14ac:dyDescent="0.2">
      <c r="A59">
        <f t="shared" si="6"/>
        <v>40</v>
      </c>
      <c r="B59" s="2">
        <f t="shared" si="3"/>
        <v>6.6666666666666661</v>
      </c>
      <c r="C59" s="2">
        <f t="shared" si="4"/>
        <v>6.66000666000666E-3</v>
      </c>
      <c r="D59" s="2"/>
      <c r="E59" s="2">
        <f t="shared" si="7"/>
        <v>5.4948120205522182</v>
      </c>
      <c r="I59" s="2">
        <f t="shared" si="8"/>
        <v>5.4948120205522182</v>
      </c>
      <c r="J59" s="2">
        <v>0</v>
      </c>
      <c r="K59" s="2">
        <f t="shared" si="9"/>
        <v>0</v>
      </c>
      <c r="L59" s="2">
        <f t="shared" si="5"/>
        <v>5.4948120205522182</v>
      </c>
      <c r="M59" s="2"/>
    </row>
    <row r="60" spans="1:13" x14ac:dyDescent="0.2">
      <c r="A60">
        <f t="shared" si="6"/>
        <v>41</v>
      </c>
      <c r="B60" s="2">
        <f t="shared" si="3"/>
        <v>6.833333333333333</v>
      </c>
      <c r="C60" s="2">
        <f t="shared" si="4"/>
        <v>6.8265068265068261E-3</v>
      </c>
      <c r="D60" s="2"/>
      <c r="E60" s="2">
        <f t="shared" si="7"/>
        <v>5.605985767380397</v>
      </c>
      <c r="I60" s="2">
        <f t="shared" si="8"/>
        <v>5.605985767380397</v>
      </c>
      <c r="J60" s="2">
        <v>0</v>
      </c>
      <c r="K60" s="2">
        <f t="shared" si="9"/>
        <v>0</v>
      </c>
      <c r="L60" s="2">
        <f t="shared" si="5"/>
        <v>5.605985767380397</v>
      </c>
      <c r="M60" s="2"/>
    </row>
    <row r="61" spans="1:13" x14ac:dyDescent="0.2">
      <c r="A61">
        <f t="shared" si="6"/>
        <v>42</v>
      </c>
      <c r="B61" s="2">
        <f t="shared" si="3"/>
        <v>7</v>
      </c>
      <c r="C61" s="2">
        <f t="shared" si="4"/>
        <v>6.993006993006993E-3</v>
      </c>
      <c r="D61" s="2"/>
      <c r="E61" s="2">
        <f t="shared" si="7"/>
        <v>5.7160538746276748</v>
      </c>
      <c r="I61" s="2">
        <f t="shared" si="8"/>
        <v>5.7160538746276748</v>
      </c>
      <c r="J61" s="2">
        <v>0</v>
      </c>
      <c r="K61" s="2">
        <f t="shared" si="9"/>
        <v>0</v>
      </c>
      <c r="L61" s="2">
        <f t="shared" si="5"/>
        <v>5.7160538746276748</v>
      </c>
      <c r="M61" s="2"/>
    </row>
    <row r="62" spans="1:13" x14ac:dyDescent="0.2">
      <c r="A62">
        <f t="shared" si="6"/>
        <v>43</v>
      </c>
      <c r="B62" s="2">
        <f t="shared" si="3"/>
        <v>7.1666666666666661</v>
      </c>
      <c r="C62" s="2">
        <f t="shared" si="4"/>
        <v>7.1595071595071599E-3</v>
      </c>
      <c r="D62" s="2"/>
      <c r="E62" s="2">
        <f t="shared" si="7"/>
        <v>5.8250273545380322</v>
      </c>
      <c r="I62" s="2">
        <f t="shared" si="8"/>
        <v>5.8250273545380322</v>
      </c>
      <c r="J62" s="2">
        <v>0</v>
      </c>
      <c r="K62" s="2">
        <f t="shared" si="9"/>
        <v>0</v>
      </c>
      <c r="L62" s="2">
        <f t="shared" si="5"/>
        <v>5.8250273545380322</v>
      </c>
      <c r="M62" s="2"/>
    </row>
    <row r="63" spans="1:13" x14ac:dyDescent="0.2">
      <c r="A63">
        <f t="shared" si="6"/>
        <v>44</v>
      </c>
      <c r="B63" s="2">
        <f t="shared" si="3"/>
        <v>7.333333333333333</v>
      </c>
      <c r="C63" s="2">
        <f t="shared" si="4"/>
        <v>7.326007326007326E-3</v>
      </c>
      <c r="D63" s="2"/>
      <c r="E63" s="2">
        <f t="shared" si="7"/>
        <v>5.9329171096727489</v>
      </c>
      <c r="I63" s="2">
        <f t="shared" si="8"/>
        <v>5.9329171096727489</v>
      </c>
      <c r="J63" s="2">
        <v>0</v>
      </c>
      <c r="K63" s="2">
        <f t="shared" si="9"/>
        <v>0</v>
      </c>
      <c r="L63" s="2">
        <f t="shared" si="5"/>
        <v>5.9329171096727489</v>
      </c>
      <c r="M63" s="2"/>
    </row>
    <row r="64" spans="1:13" x14ac:dyDescent="0.2">
      <c r="A64">
        <f t="shared" si="6"/>
        <v>45</v>
      </c>
      <c r="B64" s="2">
        <f t="shared" si="3"/>
        <v>7.5</v>
      </c>
      <c r="C64" s="2">
        <f t="shared" si="4"/>
        <v>7.4925074925074921E-3</v>
      </c>
      <c r="D64" s="2"/>
      <c r="E64" s="2">
        <f t="shared" si="7"/>
        <v>6.0397339340028768</v>
      </c>
      <c r="I64" s="2">
        <f t="shared" si="8"/>
        <v>6.0397339340028768</v>
      </c>
      <c r="J64" s="2">
        <v>0</v>
      </c>
      <c r="K64" s="2">
        <f t="shared" si="9"/>
        <v>0</v>
      </c>
      <c r="L64" s="2">
        <f t="shared" si="5"/>
        <v>6.0397339340028768</v>
      </c>
      <c r="M64" s="2"/>
    </row>
    <row r="65" spans="1:13" x14ac:dyDescent="0.2">
      <c r="A65">
        <f t="shared" si="6"/>
        <v>46</v>
      </c>
      <c r="B65" s="2">
        <f t="shared" si="3"/>
        <v>7.6666666666666661</v>
      </c>
      <c r="C65" s="2">
        <f t="shared" si="4"/>
        <v>7.659007659007659E-3</v>
      </c>
      <c r="D65" s="2"/>
      <c r="E65" s="2">
        <f t="shared" si="7"/>
        <v>6.1454885139907942</v>
      </c>
      <c r="I65" s="2">
        <f t="shared" si="8"/>
        <v>6.1454885139907942</v>
      </c>
      <c r="J65" s="2">
        <v>0</v>
      </c>
      <c r="K65" s="2">
        <f t="shared" si="9"/>
        <v>0</v>
      </c>
      <c r="L65" s="2">
        <f t="shared" si="5"/>
        <v>6.1454885139907942</v>
      </c>
      <c r="M65" s="2"/>
    </row>
    <row r="66" spans="1:13" x14ac:dyDescent="0.2">
      <c r="A66">
        <f t="shared" si="6"/>
        <v>47</v>
      </c>
      <c r="B66" s="2">
        <f t="shared" si="3"/>
        <v>7.833333333333333</v>
      </c>
      <c r="C66" s="2">
        <f t="shared" si="4"/>
        <v>7.8255078255078259E-3</v>
      </c>
      <c r="D66" s="2"/>
      <c r="E66" s="2">
        <f t="shared" si="7"/>
        <v>6.2501914296610019</v>
      </c>
      <c r="I66" s="2">
        <f t="shared" si="8"/>
        <v>6.2501914296610019</v>
      </c>
      <c r="J66" s="2">
        <v>0</v>
      </c>
      <c r="K66" s="2">
        <f t="shared" si="9"/>
        <v>0</v>
      </c>
      <c r="L66" s="2">
        <f t="shared" si="5"/>
        <v>6.2501914296610019</v>
      </c>
      <c r="M66" s="2"/>
    </row>
    <row r="67" spans="1:13" x14ac:dyDescent="0.2">
      <c r="A67">
        <f t="shared" si="6"/>
        <v>48</v>
      </c>
      <c r="B67" s="2">
        <f t="shared" si="3"/>
        <v>8</v>
      </c>
      <c r="C67" s="2">
        <f t="shared" si="4"/>
        <v>7.992007992007992E-3</v>
      </c>
      <c r="D67" s="2"/>
      <c r="E67" s="2">
        <f t="shared" si="7"/>
        <v>6.3538531556602464</v>
      </c>
      <c r="I67" s="2">
        <f t="shared" si="8"/>
        <v>6.3538531556602464</v>
      </c>
      <c r="J67" s="2">
        <v>0</v>
      </c>
      <c r="K67" s="2">
        <f t="shared" si="9"/>
        <v>0</v>
      </c>
      <c r="L67" s="2">
        <f t="shared" si="5"/>
        <v>6.3538531556602464</v>
      </c>
      <c r="M67" s="2"/>
    </row>
    <row r="68" spans="1:13" x14ac:dyDescent="0.2">
      <c r="A68">
        <f t="shared" si="6"/>
        <v>49</v>
      </c>
      <c r="B68" s="2">
        <f t="shared" si="3"/>
        <v>8.1666666666666661</v>
      </c>
      <c r="C68" s="2">
        <f t="shared" si="4"/>
        <v>8.1585081585081581E-3</v>
      </c>
      <c r="D68" s="2"/>
      <c r="E68" s="2">
        <f t="shared" si="7"/>
        <v>6.4564840623071005</v>
      </c>
      <c r="I68" s="2">
        <f t="shared" si="8"/>
        <v>6.4564840623071005</v>
      </c>
      <c r="J68" s="2">
        <v>0</v>
      </c>
      <c r="K68" s="2">
        <f t="shared" si="9"/>
        <v>0</v>
      </c>
      <c r="L68" s="2">
        <f t="shared" si="5"/>
        <v>6.4564840623071005</v>
      </c>
      <c r="M68" s="2"/>
    </row>
    <row r="69" spans="1:13" x14ac:dyDescent="0.2">
      <c r="A69">
        <f t="shared" si="6"/>
        <v>50</v>
      </c>
      <c r="B69" s="2">
        <f t="shared" si="3"/>
        <v>8.3333333333333321</v>
      </c>
      <c r="C69" s="2">
        <f t="shared" si="4"/>
        <v>8.3250083250083241E-3</v>
      </c>
      <c r="D69" s="2"/>
      <c r="E69" s="2">
        <f t="shared" si="7"/>
        <v>6.558094416631068</v>
      </c>
      <c r="I69" s="2">
        <f t="shared" si="8"/>
        <v>6.558094416631068</v>
      </c>
      <c r="J69" s="2">
        <v>0</v>
      </c>
      <c r="K69" s="2">
        <f t="shared" si="9"/>
        <v>0</v>
      </c>
      <c r="L69" s="2">
        <f t="shared" si="5"/>
        <v>6.558094416631068</v>
      </c>
      <c r="M69" s="2"/>
    </row>
    <row r="70" spans="1:13" x14ac:dyDescent="0.2">
      <c r="A70">
        <f t="shared" si="6"/>
        <v>51</v>
      </c>
      <c r="B70" s="2">
        <f t="shared" si="3"/>
        <v>8.5</v>
      </c>
      <c r="C70" s="2">
        <f t="shared" si="4"/>
        <v>8.4915084915084919E-3</v>
      </c>
      <c r="D70" s="2"/>
      <c r="E70" s="2">
        <f t="shared" si="7"/>
        <v>6.6586943834013592</v>
      </c>
      <c r="I70" s="2">
        <f t="shared" si="8"/>
        <v>6.6586943834013592</v>
      </c>
      <c r="J70" s="2">
        <v>0</v>
      </c>
      <c r="K70" s="2">
        <f t="shared" si="9"/>
        <v>0</v>
      </c>
      <c r="L70" s="2">
        <f t="shared" si="5"/>
        <v>6.6586943834013592</v>
      </c>
      <c r="M70" s="2"/>
    </row>
    <row r="71" spans="1:13" x14ac:dyDescent="0.2">
      <c r="A71">
        <f t="shared" si="6"/>
        <v>52</v>
      </c>
      <c r="B71" s="2">
        <f t="shared" si="3"/>
        <v>8.6666666666666661</v>
      </c>
      <c r="C71" s="2">
        <f t="shared" si="4"/>
        <v>8.658008658008658E-3</v>
      </c>
      <c r="D71" s="2"/>
      <c r="E71" s="2">
        <f t="shared" si="7"/>
        <v>6.7582940261453945</v>
      </c>
      <c r="I71" s="2">
        <f t="shared" si="8"/>
        <v>6.7582940261453945</v>
      </c>
      <c r="J71" s="2">
        <v>0</v>
      </c>
      <c r="K71" s="2">
        <f t="shared" si="9"/>
        <v>0</v>
      </c>
      <c r="L71" s="2">
        <f t="shared" si="5"/>
        <v>6.7582940261453945</v>
      </c>
      <c r="M71" s="2"/>
    </row>
    <row r="72" spans="1:13" x14ac:dyDescent="0.2">
      <c r="A72">
        <f t="shared" si="6"/>
        <v>53</v>
      </c>
      <c r="B72" s="2">
        <f t="shared" si="3"/>
        <v>8.8333333333333321</v>
      </c>
      <c r="C72" s="2">
        <f t="shared" si="4"/>
        <v>8.8245088245088241E-3</v>
      </c>
      <c r="D72" s="2"/>
      <c r="E72" s="2">
        <f t="shared" si="7"/>
        <v>6.8569033081571984</v>
      </c>
      <c r="I72" s="2">
        <f t="shared" si="8"/>
        <v>6.8569033081571984</v>
      </c>
      <c r="J72" s="2">
        <v>0</v>
      </c>
      <c r="K72" s="2">
        <f t="shared" si="9"/>
        <v>0</v>
      </c>
      <c r="L72" s="2">
        <f t="shared" si="5"/>
        <v>6.8569033081571984</v>
      </c>
      <c r="M72" s="2"/>
    </row>
    <row r="73" spans="1:13" x14ac:dyDescent="0.2">
      <c r="A73">
        <f t="shared" si="6"/>
        <v>54</v>
      </c>
      <c r="B73" s="2">
        <f t="shared" si="3"/>
        <v>9</v>
      </c>
      <c r="C73" s="2">
        <f t="shared" si="4"/>
        <v>8.9910089910089919E-3</v>
      </c>
      <c r="D73" s="2"/>
      <c r="E73" s="2">
        <f t="shared" si="7"/>
        <v>6.9545320934957262</v>
      </c>
      <c r="I73" s="2">
        <f t="shared" si="8"/>
        <v>6.9545320934957262</v>
      </c>
      <c r="J73" s="2">
        <v>0</v>
      </c>
      <c r="K73" s="2">
        <f t="shared" si="9"/>
        <v>0</v>
      </c>
      <c r="L73" s="2">
        <f t="shared" si="5"/>
        <v>6.9545320934957262</v>
      </c>
      <c r="M73" s="2"/>
    </row>
    <row r="74" spans="1:13" x14ac:dyDescent="0.2">
      <c r="A74">
        <f t="shared" si="6"/>
        <v>55</v>
      </c>
      <c r="B74" s="2">
        <f t="shared" si="3"/>
        <v>9.1666666666666661</v>
      </c>
      <c r="C74" s="2">
        <f t="shared" si="4"/>
        <v>9.1575091575091579E-3</v>
      </c>
      <c r="D74" s="2"/>
      <c r="E74" s="2">
        <f t="shared" si="7"/>
        <v>7.0511901479732355</v>
      </c>
      <c r="I74" s="2">
        <f t="shared" si="8"/>
        <v>7.0511901479732355</v>
      </c>
      <c r="J74" s="2">
        <v>0</v>
      </c>
      <c r="K74" s="2">
        <f t="shared" si="9"/>
        <v>0</v>
      </c>
      <c r="L74" s="2">
        <f t="shared" si="5"/>
        <v>7.0511901479732355</v>
      </c>
      <c r="M74" s="2"/>
    </row>
    <row r="75" spans="1:13" x14ac:dyDescent="0.2">
      <c r="A75">
        <f t="shared" si="6"/>
        <v>56</v>
      </c>
      <c r="B75" s="2">
        <f t="shared" si="3"/>
        <v>9.3333333333333321</v>
      </c>
      <c r="C75" s="2">
        <f t="shared" si="4"/>
        <v>9.324009324009324E-3</v>
      </c>
      <c r="D75" s="2"/>
      <c r="E75" s="2">
        <f t="shared" si="7"/>
        <v>7.1468871401338552</v>
      </c>
      <c r="I75" s="2">
        <f t="shared" si="8"/>
        <v>7.1468871401338552</v>
      </c>
      <c r="J75" s="2">
        <v>0</v>
      </c>
      <c r="K75" s="2">
        <f t="shared" si="9"/>
        <v>0</v>
      </c>
      <c r="L75" s="2">
        <f t="shared" si="5"/>
        <v>7.1468871401338552</v>
      </c>
      <c r="M75" s="2"/>
    </row>
    <row r="76" spans="1:13" x14ac:dyDescent="0.2">
      <c r="A76">
        <f t="shared" si="6"/>
        <v>57</v>
      </c>
      <c r="B76" s="2">
        <f t="shared" si="3"/>
        <v>9.5</v>
      </c>
      <c r="C76" s="2">
        <f t="shared" si="4"/>
        <v>9.4905094905094901E-3</v>
      </c>
      <c r="D76" s="2"/>
      <c r="E76" s="2">
        <f t="shared" si="7"/>
        <v>7.2416326422223607</v>
      </c>
      <c r="I76" s="2">
        <f t="shared" si="8"/>
        <v>7.2416326422223607</v>
      </c>
      <c r="J76" s="2">
        <v>0</v>
      </c>
      <c r="K76" s="2">
        <f t="shared" si="9"/>
        <v>0</v>
      </c>
      <c r="L76" s="2">
        <f t="shared" si="5"/>
        <v>7.2416326422223607</v>
      </c>
      <c r="M76" s="2"/>
    </row>
    <row r="77" spans="1:13" x14ac:dyDescent="0.2">
      <c r="A77">
        <f t="shared" si="6"/>
        <v>58</v>
      </c>
      <c r="B77" s="2">
        <f t="shared" si="3"/>
        <v>9.6666666666666661</v>
      </c>
      <c r="C77" s="2">
        <f t="shared" si="4"/>
        <v>9.6570096570096561E-3</v>
      </c>
      <c r="D77" s="2"/>
      <c r="E77" s="2">
        <f>$B$10*$B$5*A77+$B$10*$B$3/$B$4*$B$5*$B$7*(1-EXP(-A77/$B$7))</f>
        <v>7.3354361311433331</v>
      </c>
      <c r="I77" s="2">
        <f t="shared" si="8"/>
        <v>7.3354361311433331</v>
      </c>
      <c r="J77" s="2">
        <v>0</v>
      </c>
      <c r="K77" s="2">
        <f t="shared" si="9"/>
        <v>0</v>
      </c>
      <c r="L77" s="2">
        <f t="shared" si="5"/>
        <v>7.3354361311433331</v>
      </c>
      <c r="M77" s="2"/>
    </row>
    <row r="78" spans="1:13" x14ac:dyDescent="0.2">
      <c r="A78">
        <f>A77+1</f>
        <v>59</v>
      </c>
      <c r="B78" s="2">
        <f t="shared" si="3"/>
        <v>9.8333333333333321</v>
      </c>
      <c r="C78" s="2">
        <f t="shared" si="4"/>
        <v>9.8235098235098239E-3</v>
      </c>
      <c r="D78" s="2"/>
      <c r="E78" s="2">
        <f t="shared" si="7"/>
        <v>7.428306989410757</v>
      </c>
      <c r="I78" s="2">
        <f t="shared" si="8"/>
        <v>7.428306989410757</v>
      </c>
      <c r="J78" s="2">
        <v>0</v>
      </c>
      <c r="K78" s="2">
        <f t="shared" si="9"/>
        <v>0</v>
      </c>
      <c r="L78" s="2">
        <f t="shared" si="5"/>
        <v>7.428306989410757</v>
      </c>
      <c r="M78" s="2"/>
    </row>
    <row r="79" spans="1:13" x14ac:dyDescent="0.2">
      <c r="A79">
        <f t="shared" si="6"/>
        <v>60</v>
      </c>
      <c r="B79" s="2">
        <f>$B$3*$B$10*A79</f>
        <v>10</v>
      </c>
      <c r="C79" s="2">
        <f t="shared" si="4"/>
        <v>9.99000999000999E-3</v>
      </c>
      <c r="D79" s="2"/>
      <c r="E79" s="2">
        <f t="shared" si="7"/>
        <v>7.5202545060881461</v>
      </c>
      <c r="F79" s="2">
        <f>$B$10*$B$5*(2*$B$8-A79+$B$3/$B$4*$B$7*(2*EXP(-(A79-$B$8)/$B$7)-EXP(-A79/$B$7)-1))</f>
        <v>7.5202545060881469</v>
      </c>
      <c r="I79" s="2">
        <f t="shared" si="8"/>
        <v>7.5202545060881461</v>
      </c>
      <c r="J79" s="2">
        <v>0</v>
      </c>
      <c r="K79" s="2">
        <f t="shared" si="9"/>
        <v>0</v>
      </c>
      <c r="L79" s="2">
        <f t="shared" si="5"/>
        <v>7.5202545060881461</v>
      </c>
      <c r="M79" s="2"/>
    </row>
    <row r="80" spans="1:13" x14ac:dyDescent="0.2">
      <c r="A80">
        <f t="shared" si="6"/>
        <v>61</v>
      </c>
      <c r="B80" s="2">
        <f>$B$79-$B$3*$B$10*(A80-$A$79)</f>
        <v>9.8333333333333339</v>
      </c>
      <c r="C80" s="2">
        <f>$C$79-$B$5*$B$10*(A80-$A$79)</f>
        <v>9.8235098235098239E-3</v>
      </c>
      <c r="D80" s="2"/>
      <c r="F80" s="2">
        <f t="shared" ref="F80:F110" si="10">$B$10*$B$5*(2*$B$8-A80+$B$3/$B$4*$B$7*(2*EXP(-(A80-$B$8)/$B$7)-EXP(-A80/$B$7)-1))</f>
        <v>7.2796156638304108</v>
      </c>
      <c r="I80" s="2">
        <f t="shared" si="8"/>
        <v>7.611287877719322</v>
      </c>
      <c r="J80" s="2">
        <v>1</v>
      </c>
      <c r="K80" s="2">
        <f t="shared" si="9"/>
        <v>-0.16583610694445566</v>
      </c>
      <c r="L80" s="2">
        <f t="shared" si="5"/>
        <v>7.4454517707748664</v>
      </c>
      <c r="M80" s="2">
        <f t="shared" ref="M80:M111" si="11">$B$9*$B$5+$B$10*$B$3/$B$4*$B$5*$B$7*(EXP(-(A80-$B$8)/$B$7)-EXP(-A80/$B$7))</f>
        <v>7.4454517707748664</v>
      </c>
    </row>
    <row r="81" spans="1:13" x14ac:dyDescent="0.2">
      <c r="A81">
        <f t="shared" si="6"/>
        <v>62</v>
      </c>
      <c r="B81" s="2">
        <f t="shared" ref="B81:B139" si="12">$B$79-$B$3*$B$10*(A81-$A$79)</f>
        <v>9.6666666666666661</v>
      </c>
      <c r="C81" s="2">
        <f t="shared" ref="C81:C139" si="13">$C$79-$B$5*$B$10*(A81-$A$79)</f>
        <v>9.6570096570096561E-3</v>
      </c>
      <c r="D81" s="2"/>
      <c r="F81" s="2">
        <f t="shared" si="10"/>
        <v>7.0413719421393264</v>
      </c>
      <c r="I81" s="2">
        <f t="shared" si="8"/>
        <v>7.7014162092499205</v>
      </c>
      <c r="J81" s="2">
        <v>1</v>
      </c>
      <c r="K81" s="2">
        <f t="shared" si="9"/>
        <v>-0.3300221335552968</v>
      </c>
      <c r="L81" s="2">
        <f t="shared" si="5"/>
        <v>7.3713940756946235</v>
      </c>
      <c r="M81" s="2">
        <f t="shared" si="11"/>
        <v>7.3713940756946235</v>
      </c>
    </row>
    <row r="82" spans="1:13" x14ac:dyDescent="0.2">
      <c r="A82">
        <f t="shared" si="6"/>
        <v>63</v>
      </c>
      <c r="B82" s="2">
        <f t="shared" si="12"/>
        <v>9.5</v>
      </c>
      <c r="C82" s="2">
        <f t="shared" si="13"/>
        <v>9.4905094905094901E-3</v>
      </c>
      <c r="D82" s="2"/>
      <c r="F82" s="2">
        <f t="shared" si="10"/>
        <v>6.8054994854543045</v>
      </c>
      <c r="I82" s="2">
        <f t="shared" si="8"/>
        <v>7.7906485149397104</v>
      </c>
      <c r="J82" s="2">
        <v>1</v>
      </c>
      <c r="K82" s="2">
        <f t="shared" si="9"/>
        <v>-0.49257451474270214</v>
      </c>
      <c r="L82" s="2">
        <f t="shared" si="5"/>
        <v>7.2980740001970084</v>
      </c>
      <c r="M82" s="2">
        <f t="shared" si="11"/>
        <v>7.2980740001970084</v>
      </c>
    </row>
    <row r="83" spans="1:13" x14ac:dyDescent="0.2">
      <c r="A83">
        <f t="shared" si="6"/>
        <v>64</v>
      </c>
      <c r="B83" s="2">
        <f t="shared" si="12"/>
        <v>9.3333333333333339</v>
      </c>
      <c r="C83" s="2">
        <f t="shared" si="13"/>
        <v>9.324009324009324E-3</v>
      </c>
      <c r="D83" s="2"/>
      <c r="F83" s="2">
        <f t="shared" si="10"/>
        <v>6.5719746758177147</v>
      </c>
      <c r="I83" s="2">
        <f t="shared" ref="I83:I114" si="14">$B$5*$B$10*A83+(($B$3-$B$5)*$B$10*$B$7*(1-EXP(-A83/$B$7)))</f>
        <v>7.878993719265825</v>
      </c>
      <c r="J83" s="2">
        <v>1</v>
      </c>
      <c r="K83" s="2">
        <f t="shared" ref="K83:K114" si="15">J83*(-$B$5*$B$10*((A83-$B$8)-$B$7*(1-EXP(-(A83-$B$8)/$B$7)))-$B$3*$B$7*$B$10*(1-EXP(-(A83-$B$8)/$B$7)))</f>
        <v>-0.65350952172405596</v>
      </c>
      <c r="L83" s="2">
        <f t="shared" si="5"/>
        <v>7.2254841975417694</v>
      </c>
      <c r="M83" s="2">
        <f t="shared" si="11"/>
        <v>7.2254841975417694</v>
      </c>
    </row>
    <row r="84" spans="1:13" x14ac:dyDescent="0.2">
      <c r="A84">
        <f t="shared" si="6"/>
        <v>65</v>
      </c>
      <c r="B84" s="2">
        <f t="shared" si="12"/>
        <v>9.1666666666666661</v>
      </c>
      <c r="C84" s="2">
        <f t="shared" si="13"/>
        <v>9.1575091575091579E-3</v>
      </c>
      <c r="D84" s="2"/>
      <c r="F84" s="2">
        <f t="shared" si="10"/>
        <v>6.3407741305083629</v>
      </c>
      <c r="I84" s="2">
        <f t="shared" si="14"/>
        <v>7.966460657817021</v>
      </c>
      <c r="J84" s="2">
        <v>1</v>
      </c>
      <c r="K84" s="2">
        <f t="shared" si="15"/>
        <v>-0.81284326365432891</v>
      </c>
      <c r="L84" s="2">
        <f t="shared" ref="L84:L139" si="16">I84+K84</f>
        <v>7.1536173941626924</v>
      </c>
      <c r="M84" s="2">
        <f t="shared" si="11"/>
        <v>7.1536173941626924</v>
      </c>
    </row>
    <row r="85" spans="1:13" x14ac:dyDescent="0.2">
      <c r="A85">
        <f t="shared" ref="A85:A148" si="17">A84+1</f>
        <v>66</v>
      </c>
      <c r="B85" s="2">
        <f t="shared" si="12"/>
        <v>9</v>
      </c>
      <c r="C85" s="2">
        <f t="shared" si="13"/>
        <v>8.9910089910089919E-3</v>
      </c>
      <c r="D85" s="2"/>
      <c r="F85" s="2">
        <f t="shared" si="10"/>
        <v>6.1118746996985385</v>
      </c>
      <c r="I85" s="2">
        <f t="shared" si="14"/>
        <v>8.0530580781789975</v>
      </c>
      <c r="J85" s="2">
        <v>1</v>
      </c>
      <c r="K85" s="2">
        <f t="shared" si="15"/>
        <v>-0.97059168924023087</v>
      </c>
      <c r="L85" s="2">
        <f t="shared" si="16"/>
        <v>7.0824663889387667</v>
      </c>
      <c r="M85" s="2">
        <f t="shared" si="11"/>
        <v>7.0824663889387667</v>
      </c>
    </row>
    <row r="86" spans="1:13" x14ac:dyDescent="0.2">
      <c r="A86">
        <f t="shared" si="17"/>
        <v>67</v>
      </c>
      <c r="B86" s="2">
        <f t="shared" si="12"/>
        <v>8.8333333333333339</v>
      </c>
      <c r="C86" s="2">
        <f t="shared" si="13"/>
        <v>8.8245088245088241E-3</v>
      </c>
      <c r="D86" s="2"/>
      <c r="F86" s="2">
        <f t="shared" si="10"/>
        <v>5.8852534641343199</v>
      </c>
      <c r="I86" s="2">
        <f t="shared" si="14"/>
        <v>8.1387946408109109</v>
      </c>
      <c r="J86" s="2">
        <v>1</v>
      </c>
      <c r="K86" s="2">
        <f t="shared" si="15"/>
        <v>-1.1267705883382959</v>
      </c>
      <c r="L86" s="2">
        <f t="shared" si="16"/>
        <v>7.012024052472615</v>
      </c>
      <c r="M86" s="2">
        <f t="shared" si="11"/>
        <v>7.012024052472615</v>
      </c>
    </row>
    <row r="87" spans="1:13" x14ac:dyDescent="0.2">
      <c r="A87">
        <f t="shared" si="17"/>
        <v>68</v>
      </c>
      <c r="B87" s="2">
        <f t="shared" si="12"/>
        <v>8.6666666666666661</v>
      </c>
      <c r="C87" s="2">
        <f t="shared" si="13"/>
        <v>8.658008658008658E-3</v>
      </c>
      <c r="D87" s="2"/>
      <c r="F87" s="2">
        <f t="shared" si="10"/>
        <v>5.6608877328391252</v>
      </c>
      <c r="I87" s="2">
        <f t="shared" si="14"/>
        <v>8.2236789199131746</v>
      </c>
      <c r="J87" s="2">
        <v>1</v>
      </c>
      <c r="K87" s="2">
        <f t="shared" si="15"/>
        <v>-1.2813955935370256</v>
      </c>
      <c r="L87" s="2">
        <f t="shared" si="16"/>
        <v>6.942283326376149</v>
      </c>
      <c r="M87" s="2">
        <f t="shared" si="11"/>
        <v>6.9422833263761481</v>
      </c>
    </row>
    <row r="88" spans="1:13" x14ac:dyDescent="0.2">
      <c r="A88">
        <f t="shared" si="17"/>
        <v>69</v>
      </c>
      <c r="B88" s="2">
        <f t="shared" si="12"/>
        <v>8.5</v>
      </c>
      <c r="C88" s="2">
        <f t="shared" si="13"/>
        <v>8.4915084915084919E-3</v>
      </c>
      <c r="D88" s="2"/>
      <c r="F88" s="2">
        <f t="shared" si="10"/>
        <v>5.4387550408399861</v>
      </c>
      <c r="I88" s="2">
        <f t="shared" si="14"/>
        <v>8.3077194042865923</v>
      </c>
      <c r="J88" s="2">
        <v>1</v>
      </c>
      <c r="K88" s="2">
        <f t="shared" si="15"/>
        <v>-1.4344821817233038</v>
      </c>
      <c r="L88" s="2">
        <f t="shared" si="16"/>
        <v>6.8732372225632883</v>
      </c>
      <c r="M88" s="2">
        <f t="shared" si="11"/>
        <v>6.8732372225632874</v>
      </c>
    </row>
    <row r="89" spans="1:13" x14ac:dyDescent="0.2">
      <c r="A89">
        <f t="shared" si="17"/>
        <v>70</v>
      </c>
      <c r="B89" s="2">
        <f t="shared" si="12"/>
        <v>8.3333333333333339</v>
      </c>
      <c r="C89" s="2">
        <f t="shared" si="13"/>
        <v>8.3250083250083241E-3</v>
      </c>
      <c r="D89" s="2"/>
      <c r="F89" s="2">
        <f t="shared" si="10"/>
        <v>5.2188331469165661</v>
      </c>
      <c r="I89" s="2">
        <f t="shared" si="14"/>
        <v>8.3909244981829403</v>
      </c>
      <c r="J89" s="2">
        <v>1</v>
      </c>
      <c r="K89" s="2">
        <f t="shared" si="15"/>
        <v>-1.5860456756331873</v>
      </c>
      <c r="L89" s="2">
        <f t="shared" si="16"/>
        <v>6.8048788225497532</v>
      </c>
      <c r="M89" s="2">
        <f t="shared" si="11"/>
        <v>6.8048788225497514</v>
      </c>
    </row>
    <row r="90" spans="1:13" x14ac:dyDescent="0.2">
      <c r="A90">
        <f t="shared" si="17"/>
        <v>71</v>
      </c>
      <c r="B90" s="2">
        <f t="shared" si="12"/>
        <v>8.1666666666666661</v>
      </c>
      <c r="C90" s="2">
        <f t="shared" si="13"/>
        <v>8.1585081585081581E-3</v>
      </c>
      <c r="D90" s="2"/>
      <c r="F90" s="2">
        <f t="shared" si="10"/>
        <v>5.0011000313725775</v>
      </c>
      <c r="I90" s="2">
        <f t="shared" si="14"/>
        <v>8.4733025221470921</v>
      </c>
      <c r="J90" s="2">
        <v>1</v>
      </c>
      <c r="K90" s="2">
        <f t="shared" si="15"/>
        <v>-1.736101245387256</v>
      </c>
      <c r="L90" s="2">
        <f t="shared" si="16"/>
        <v>6.7372012767598362</v>
      </c>
      <c r="M90" s="2">
        <f t="shared" si="11"/>
        <v>6.7372012767598344</v>
      </c>
    </row>
    <row r="91" spans="1:13" x14ac:dyDescent="0.2">
      <c r="A91">
        <f t="shared" si="17"/>
        <v>72</v>
      </c>
      <c r="B91" s="2">
        <f t="shared" si="12"/>
        <v>8</v>
      </c>
      <c r="C91" s="2">
        <f t="shared" si="13"/>
        <v>7.992007992007992E-3</v>
      </c>
      <c r="D91" s="2"/>
      <c r="F91" s="2">
        <f t="shared" si="10"/>
        <v>4.7855338938293741</v>
      </c>
      <c r="I91" s="2">
        <f t="shared" si="14"/>
        <v>8.5548617138507357</v>
      </c>
      <c r="J91" s="2">
        <v>1</v>
      </c>
      <c r="K91" s="2">
        <f t="shared" si="15"/>
        <v>-1.8846639100106815</v>
      </c>
      <c r="L91" s="2">
        <f t="shared" si="16"/>
        <v>6.670197803840054</v>
      </c>
      <c r="M91" s="2">
        <f t="shared" si="11"/>
        <v>6.6701978038400567</v>
      </c>
    </row>
    <row r="92" spans="1:13" x14ac:dyDescent="0.2">
      <c r="A92">
        <f t="shared" si="17"/>
        <v>73</v>
      </c>
      <c r="B92" s="2">
        <f t="shared" si="12"/>
        <v>7.8333333333333339</v>
      </c>
      <c r="C92" s="2">
        <f t="shared" si="13"/>
        <v>7.8255078255078259E-3</v>
      </c>
      <c r="D92" s="2"/>
      <c r="F92" s="2">
        <f t="shared" si="10"/>
        <v>4.5721131510415232</v>
      </c>
      <c r="I92" s="2">
        <f t="shared" si="14"/>
        <v>8.6356102289178072</v>
      </c>
      <c r="J92" s="2">
        <v>1</v>
      </c>
      <c r="K92" s="2">
        <f t="shared" si="15"/>
        <v>-2.0317485389381433</v>
      </c>
      <c r="L92" s="2">
        <f t="shared" si="16"/>
        <v>6.6038616899796638</v>
      </c>
      <c r="M92" s="2">
        <f t="shared" si="11"/>
        <v>6.6038616899796656</v>
      </c>
    </row>
    <row r="93" spans="1:13" x14ac:dyDescent="0.2">
      <c r="A93">
        <f t="shared" si="17"/>
        <v>74</v>
      </c>
      <c r="B93" s="2">
        <f t="shared" si="12"/>
        <v>7.666666666666667</v>
      </c>
      <c r="C93" s="2">
        <f t="shared" si="13"/>
        <v>7.659007659007659E-3</v>
      </c>
      <c r="D93" s="2"/>
      <c r="F93" s="2">
        <f t="shared" si="10"/>
        <v>4.3608164347341676</v>
      </c>
      <c r="I93" s="2">
        <f t="shared" si="14"/>
        <v>8.7155561417416738</v>
      </c>
      <c r="J93" s="2">
        <v>1</v>
      </c>
      <c r="K93" s="2">
        <f t="shared" si="15"/>
        <v>-2.1773698535037544</v>
      </c>
      <c r="L93" s="2">
        <f t="shared" si="16"/>
        <v>6.5381862882379194</v>
      </c>
      <c r="M93" s="2">
        <f t="shared" si="11"/>
        <v>6.538186288237922</v>
      </c>
    </row>
    <row r="94" spans="1:13" x14ac:dyDescent="0.2">
      <c r="A94">
        <f t="shared" si="17"/>
        <v>75</v>
      </c>
      <c r="B94" s="2">
        <f t="shared" si="12"/>
        <v>7.5</v>
      </c>
      <c r="C94" s="2">
        <f t="shared" si="13"/>
        <v>7.4925074925074921E-3</v>
      </c>
      <c r="D94" s="2"/>
      <c r="F94" s="2">
        <f t="shared" si="10"/>
        <v>4.1516225894618941</v>
      </c>
      <c r="I94" s="2">
        <f t="shared" si="14"/>
        <v>8.7947074462942183</v>
      </c>
      <c r="J94" s="2">
        <v>1</v>
      </c>
      <c r="K94" s="2">
        <f t="shared" si="15"/>
        <v>-2.3215424284161621</v>
      </c>
      <c r="L94" s="2">
        <f t="shared" si="16"/>
        <v>6.4731650178780562</v>
      </c>
      <c r="M94" s="2">
        <f t="shared" si="11"/>
        <v>6.4731650178780544</v>
      </c>
    </row>
    <row r="95" spans="1:13" x14ac:dyDescent="0.2">
      <c r="A95">
        <f t="shared" si="17"/>
        <v>76</v>
      </c>
      <c r="B95" s="2">
        <f t="shared" si="12"/>
        <v>7.3333333333333339</v>
      </c>
      <c r="C95" s="2">
        <f t="shared" si="13"/>
        <v>7.326007326007326E-3</v>
      </c>
      <c r="D95" s="2"/>
      <c r="F95" s="2">
        <f t="shared" si="10"/>
        <v>3.9445106704889255</v>
      </c>
      <c r="I95" s="2">
        <f t="shared" si="14"/>
        <v>8.8730720569268104</v>
      </c>
      <c r="J95" s="2">
        <v>1</v>
      </c>
      <c r="K95" s="2">
        <f t="shared" si="15"/>
        <v>-2.4642806932189432</v>
      </c>
      <c r="L95" s="2">
        <f t="shared" si="16"/>
        <v>6.4087913637078673</v>
      </c>
      <c r="M95" s="2">
        <f t="shared" si="11"/>
        <v>6.4087913637078691</v>
      </c>
    </row>
    <row r="96" spans="1:13" x14ac:dyDescent="0.2">
      <c r="A96">
        <f t="shared" si="17"/>
        <v>77</v>
      </c>
      <c r="B96" s="2">
        <f t="shared" si="12"/>
        <v>7.166666666666667</v>
      </c>
      <c r="C96" s="2">
        <f t="shared" si="13"/>
        <v>7.1595071595071599E-3</v>
      </c>
      <c r="D96" s="2"/>
      <c r="F96" s="2">
        <f t="shared" si="10"/>
        <v>3.7394599416904608</v>
      </c>
      <c r="I96" s="2">
        <f t="shared" si="14"/>
        <v>8.9506578091633777</v>
      </c>
      <c r="J96" s="2">
        <v>1</v>
      </c>
      <c r="K96" s="2">
        <f t="shared" si="15"/>
        <v>-2.6055989337364585</v>
      </c>
      <c r="L96" s="2">
        <f t="shared" si="16"/>
        <v>6.3450588754269193</v>
      </c>
      <c r="M96" s="2">
        <f t="shared" si="11"/>
        <v>6.3450588754269184</v>
      </c>
    </row>
    <row r="97" spans="1:13" x14ac:dyDescent="0.2">
      <c r="A97">
        <f t="shared" si="17"/>
        <v>78</v>
      </c>
      <c r="B97" s="2">
        <f t="shared" si="12"/>
        <v>7</v>
      </c>
      <c r="C97" s="2">
        <f t="shared" si="13"/>
        <v>6.993006993006993E-3</v>
      </c>
      <c r="D97" s="2"/>
      <c r="F97" s="2">
        <f t="shared" si="10"/>
        <v>3.5364498734748806</v>
      </c>
      <c r="I97" s="2">
        <f t="shared" si="14"/>
        <v>9.0274724604854857</v>
      </c>
      <c r="J97" s="2">
        <v>1</v>
      </c>
      <c r="K97" s="2">
        <f t="shared" si="15"/>
        <v>-2.7455112935053028</v>
      </c>
      <c r="L97" s="2">
        <f t="shared" si="16"/>
        <v>6.2819611669801834</v>
      </c>
      <c r="M97" s="2">
        <f t="shared" si="11"/>
        <v>6.2819611669801825</v>
      </c>
    </row>
    <row r="98" spans="1:13" x14ac:dyDescent="0.2">
      <c r="A98">
        <f t="shared" si="17"/>
        <v>79</v>
      </c>
      <c r="B98" s="2">
        <f t="shared" si="12"/>
        <v>6.8333333333333339</v>
      </c>
      <c r="C98" s="2">
        <f t="shared" si="13"/>
        <v>6.8265068265068261E-3</v>
      </c>
      <c r="D98" s="2"/>
      <c r="F98" s="2">
        <f t="shared" si="10"/>
        <v>3.3354601407266689</v>
      </c>
      <c r="I98" s="2">
        <f t="shared" si="14"/>
        <v>9.1035236911096806</v>
      </c>
      <c r="J98" s="2">
        <v>1</v>
      </c>
      <c r="K98" s="2">
        <f t="shared" si="15"/>
        <v>-2.8840317751915059</v>
      </c>
      <c r="L98" s="2">
        <f t="shared" si="16"/>
        <v>6.2194919159181747</v>
      </c>
      <c r="M98" s="2">
        <f t="shared" si="11"/>
        <v>6.219491915918173</v>
      </c>
    </row>
    <row r="99" spans="1:13" x14ac:dyDescent="0.2">
      <c r="A99">
        <f t="shared" si="17"/>
        <v>80</v>
      </c>
      <c r="B99" s="2">
        <f t="shared" si="12"/>
        <v>6.666666666666667</v>
      </c>
      <c r="C99" s="2">
        <f t="shared" si="13"/>
        <v>6.66000666000666E-3</v>
      </c>
      <c r="D99" s="2"/>
      <c r="F99" s="2">
        <f t="shared" si="10"/>
        <v>3.136470620769809</v>
      </c>
      <c r="I99" s="2">
        <f t="shared" si="14"/>
        <v>9.1788191047570269</v>
      </c>
      <c r="J99" s="2">
        <v>1</v>
      </c>
      <c r="K99" s="2">
        <f t="shared" si="15"/>
        <v>-3.021174241993609</v>
      </c>
      <c r="L99" s="2">
        <f t="shared" si="16"/>
        <v>6.1576448627634175</v>
      </c>
      <c r="M99" s="2">
        <f t="shared" si="11"/>
        <v>6.1576448627634175</v>
      </c>
    </row>
    <row r="100" spans="1:13" x14ac:dyDescent="0.2">
      <c r="A100">
        <f t="shared" si="17"/>
        <v>81</v>
      </c>
      <c r="B100" s="2">
        <f t="shared" si="12"/>
        <v>6.5</v>
      </c>
      <c r="C100" s="2">
        <f t="shared" si="13"/>
        <v>6.4935064935064939E-3</v>
      </c>
      <c r="D100" s="2"/>
      <c r="F100" s="2">
        <f t="shared" si="10"/>
        <v>2.9394613913514953</v>
      </c>
      <c r="I100" s="2">
        <f t="shared" si="14"/>
        <v>9.2533662294150325</v>
      </c>
      <c r="J100" s="2">
        <v>1</v>
      </c>
      <c r="K100" s="2">
        <f t="shared" si="15"/>
        <v>-3.1569524190317679</v>
      </c>
      <c r="L100" s="2">
        <f t="shared" si="16"/>
        <v>6.0964138103832646</v>
      </c>
      <c r="M100" s="2">
        <f t="shared" si="11"/>
        <v>6.0964138103832628</v>
      </c>
    </row>
    <row r="101" spans="1:13" x14ac:dyDescent="0.2">
      <c r="A101">
        <f t="shared" si="17"/>
        <v>82</v>
      </c>
      <c r="B101" s="2">
        <f t="shared" si="12"/>
        <v>6.3333333333333339</v>
      </c>
      <c r="C101" s="2">
        <f t="shared" si="13"/>
        <v>6.327006327006327E-3</v>
      </c>
      <c r="D101" s="2"/>
      <c r="F101" s="2">
        <f t="shared" si="10"/>
        <v>2.744412728645869</v>
      </c>
      <c r="I101" s="2">
        <f t="shared" si="14"/>
        <v>9.3271725180919383</v>
      </c>
      <c r="J101" s="2">
        <v>1</v>
      </c>
      <c r="K101" s="2">
        <f t="shared" si="15"/>
        <v>-3.2913798947230335</v>
      </c>
      <c r="L101" s="2">
        <f t="shared" si="16"/>
        <v>6.0357926233689048</v>
      </c>
      <c r="M101" s="2">
        <f t="shared" si="11"/>
        <v>6.0357926233689048</v>
      </c>
    </row>
    <row r="102" spans="1:13" x14ac:dyDescent="0.2">
      <c r="A102">
        <f t="shared" si="17"/>
        <v>83</v>
      </c>
      <c r="B102" s="2">
        <f t="shared" si="12"/>
        <v>6.166666666666667</v>
      </c>
      <c r="C102" s="2">
        <f t="shared" si="13"/>
        <v>6.1605061605061601E-3</v>
      </c>
      <c r="D102" s="2"/>
      <c r="F102" s="2">
        <f t="shared" si="10"/>
        <v>2.5513051052777143</v>
      </c>
      <c r="I102" s="2">
        <f t="shared" si="14"/>
        <v>9.4002453495635301</v>
      </c>
      <c r="J102" s="2">
        <v>1</v>
      </c>
      <c r="K102" s="2">
        <f t="shared" si="15"/>
        <v>-3.424470122142909</v>
      </c>
      <c r="L102" s="2">
        <f t="shared" si="16"/>
        <v>5.9757752274206215</v>
      </c>
      <c r="M102" s="2">
        <f t="shared" si="11"/>
        <v>5.9757752274206224</v>
      </c>
    </row>
    <row r="103" spans="1:13" x14ac:dyDescent="0.2">
      <c r="A103">
        <f t="shared" si="17"/>
        <v>84</v>
      </c>
      <c r="B103" s="2">
        <f t="shared" si="12"/>
        <v>6</v>
      </c>
      <c r="C103" s="2">
        <f t="shared" si="13"/>
        <v>5.994005994005994E-3</v>
      </c>
      <c r="D103" s="2"/>
      <c r="F103" s="2">
        <f t="shared" si="10"/>
        <v>2.360119188365752</v>
      </c>
      <c r="I103" s="2">
        <f t="shared" si="14"/>
        <v>9.4725920291124979</v>
      </c>
      <c r="J103" s="2">
        <v>1</v>
      </c>
      <c r="K103" s="2">
        <f t="shared" si="15"/>
        <v>-3.5562364203733736</v>
      </c>
      <c r="L103" s="2">
        <f t="shared" si="16"/>
        <v>5.9163556087391242</v>
      </c>
      <c r="M103" s="2">
        <f t="shared" si="11"/>
        <v>5.9163556087391242</v>
      </c>
    </row>
    <row r="104" spans="1:13" x14ac:dyDescent="0.2">
      <c r="A104">
        <f t="shared" si="17"/>
        <v>85</v>
      </c>
      <c r="B104" s="2">
        <f t="shared" si="12"/>
        <v>5.8333333333333339</v>
      </c>
      <c r="C104" s="2">
        <f t="shared" si="13"/>
        <v>5.8275058275058279E-3</v>
      </c>
      <c r="D104" s="2"/>
      <c r="F104" s="2">
        <f t="shared" si="10"/>
        <v>2.1708358375855097</v>
      </c>
      <c r="I104" s="2">
        <f t="shared" si="14"/>
        <v>9.5442197892604224</v>
      </c>
      <c r="J104" s="2">
        <v>1</v>
      </c>
      <c r="K104" s="2">
        <f t="shared" si="15"/>
        <v>-3.6866919758374568</v>
      </c>
      <c r="L104" s="2">
        <f t="shared" si="16"/>
        <v>5.8575278134229656</v>
      </c>
      <c r="M104" s="2">
        <f t="shared" si="11"/>
        <v>5.8575278134229656</v>
      </c>
    </row>
    <row r="105" spans="1:13" x14ac:dyDescent="0.2">
      <c r="A105">
        <f t="shared" si="17"/>
        <v>86</v>
      </c>
      <c r="B105" s="2">
        <f t="shared" si="12"/>
        <v>5.666666666666667</v>
      </c>
      <c r="C105" s="2">
        <f t="shared" si="13"/>
        <v>5.661005661005661E-3</v>
      </c>
      <c r="D105" s="2"/>
      <c r="F105" s="2">
        <f t="shared" si="10"/>
        <v>1.9834361032514074</v>
      </c>
      <c r="I105" s="2">
        <f t="shared" si="14"/>
        <v>9.6151357904924897</v>
      </c>
      <c r="J105" s="2">
        <v>1</v>
      </c>
      <c r="K105" s="2">
        <f t="shared" si="15"/>
        <v>-3.815849843620541</v>
      </c>
      <c r="L105" s="2">
        <f t="shared" si="16"/>
        <v>5.7992859468719491</v>
      </c>
      <c r="M105" s="2">
        <f t="shared" si="11"/>
        <v>5.7992859468719473</v>
      </c>
    </row>
    <row r="106" spans="1:13" x14ac:dyDescent="0.2">
      <c r="A106">
        <f t="shared" si="17"/>
        <v>87</v>
      </c>
      <c r="B106" s="2">
        <f t="shared" si="12"/>
        <v>5.5</v>
      </c>
      <c r="C106" s="2">
        <f t="shared" si="13"/>
        <v>5.4945054945054941E-3</v>
      </c>
      <c r="D106" s="2"/>
      <c r="F106" s="2">
        <f t="shared" si="10"/>
        <v>1.7979012244180106</v>
      </c>
      <c r="I106" s="2">
        <f t="shared" si="14"/>
        <v>9.6853471219749743</v>
      </c>
      <c r="J106" s="2">
        <v>1</v>
      </c>
      <c r="K106" s="2">
        <f t="shared" si="15"/>
        <v>-3.9437229487784817</v>
      </c>
      <c r="L106" s="2">
        <f t="shared" si="16"/>
        <v>5.7416241731964925</v>
      </c>
      <c r="M106" s="2">
        <f t="shared" si="11"/>
        <v>5.7416241731964917</v>
      </c>
    </row>
    <row r="107" spans="1:13" x14ac:dyDescent="0.2">
      <c r="A107">
        <f t="shared" si="17"/>
        <v>88</v>
      </c>
      <c r="B107" s="2">
        <f t="shared" si="12"/>
        <v>5.3333333333333339</v>
      </c>
      <c r="C107" s="2">
        <f t="shared" si="13"/>
        <v>5.328005328005328E-3</v>
      </c>
      <c r="D107" s="2"/>
      <c r="F107" s="2">
        <f t="shared" si="10"/>
        <v>1.6142126270001431</v>
      </c>
      <c r="I107" s="2">
        <f t="shared" si="14"/>
        <v>9.7548608022655845</v>
      </c>
      <c r="J107" s="2">
        <v>1</v>
      </c>
      <c r="K107" s="2">
        <f t="shared" si="15"/>
        <v>-4.0703240876327209</v>
      </c>
      <c r="L107" s="2">
        <f t="shared" si="16"/>
        <v>5.6845367146328636</v>
      </c>
      <c r="M107" s="2">
        <f t="shared" si="11"/>
        <v>5.6845367146328654</v>
      </c>
    </row>
    <row r="108" spans="1:13" x14ac:dyDescent="0.2">
      <c r="A108">
        <f t="shared" si="17"/>
        <v>89</v>
      </c>
      <c r="B108" s="2">
        <f t="shared" si="12"/>
        <v>5.166666666666667</v>
      </c>
      <c r="C108" s="2">
        <f t="shared" si="13"/>
        <v>5.1615051615051619E-3</v>
      </c>
      <c r="D108" s="2"/>
      <c r="F108" s="2">
        <f t="shared" si="10"/>
        <v>1.4323519219117646</v>
      </c>
      <c r="I108" s="2">
        <f t="shared" si="14"/>
        <v>9.8236837800167258</v>
      </c>
      <c r="J108" s="2">
        <v>1</v>
      </c>
      <c r="K108" s="2">
        <f t="shared" si="15"/>
        <v>-4.1956659290524803</v>
      </c>
      <c r="L108" s="2">
        <f t="shared" si="16"/>
        <v>5.6280178509642456</v>
      </c>
      <c r="M108" s="2">
        <f t="shared" si="11"/>
        <v>5.6280178509642456</v>
      </c>
    </row>
    <row r="109" spans="1:13" x14ac:dyDescent="0.2">
      <c r="A109">
        <f t="shared" si="17"/>
        <v>90</v>
      </c>
      <c r="B109" s="2">
        <f t="shared" si="12"/>
        <v>5</v>
      </c>
      <c r="C109" s="2">
        <f t="shared" si="13"/>
        <v>4.995004995004995E-3</v>
      </c>
      <c r="D109" s="2"/>
      <c r="F109" s="2">
        <f t="shared" si="10"/>
        <v>1.2523009032233503</v>
      </c>
      <c r="I109" s="2">
        <f t="shared" si="14"/>
        <v>9.8918229346717599</v>
      </c>
      <c r="J109" s="2">
        <v>1</v>
      </c>
      <c r="K109" s="2">
        <f t="shared" si="15"/>
        <v>-4.3197610157242048</v>
      </c>
      <c r="L109" s="2">
        <f t="shared" si="16"/>
        <v>5.5720619189475551</v>
      </c>
      <c r="M109" s="2">
        <f t="shared" si="11"/>
        <v>5.5720619189475542</v>
      </c>
    </row>
    <row r="110" spans="1:13" x14ac:dyDescent="0.2">
      <c r="A110">
        <f t="shared" si="17"/>
        <v>91</v>
      </c>
      <c r="B110" s="2">
        <f t="shared" si="12"/>
        <v>4.8333333333333339</v>
      </c>
      <c r="C110" s="2">
        <f t="shared" si="13"/>
        <v>4.8285048285048281E-3</v>
      </c>
      <c r="D110" s="2"/>
      <c r="F110" s="2">
        <f t="shared" si="10"/>
        <v>1.0740415463376523</v>
      </c>
      <c r="I110" s="2">
        <f t="shared" si="14"/>
        <v>9.9592850771543358</v>
      </c>
      <c r="J110" s="2">
        <v>1</v>
      </c>
      <c r="K110" s="2">
        <f t="shared" si="15"/>
        <v>-4.442621765408342</v>
      </c>
      <c r="L110" s="2">
        <f t="shared" si="16"/>
        <v>5.5166633117459938</v>
      </c>
      <c r="M110" s="2">
        <f t="shared" si="11"/>
        <v>5.5166633117459938</v>
      </c>
    </row>
    <row r="111" spans="1:13" x14ac:dyDescent="0.2">
      <c r="A111">
        <f t="shared" si="17"/>
        <v>92</v>
      </c>
      <c r="B111" s="2">
        <f t="shared" si="12"/>
        <v>4.666666666666667</v>
      </c>
      <c r="C111" s="2">
        <f t="shared" si="13"/>
        <v>4.662004662004662E-3</v>
      </c>
      <c r="D111" s="2"/>
      <c r="F111" s="2">
        <f t="shared" ref="F111:F139" si="18">$B$10*$B$5*(2*$B$8-A111+$B$3/$B$4*$B$7*(2*EXP(-(A111-$B$8)/$B$7)-EXP(-A111/$B$7)-1))</f>
        <v>0.89755600618361064</v>
      </c>
      <c r="I111" s="2">
        <f t="shared" si="14"/>
        <v>10.026076950550845</v>
      </c>
      <c r="J111" s="2">
        <v>1</v>
      </c>
      <c r="K111" s="2">
        <f t="shared" si="15"/>
        <v>-4.5642604721836175</v>
      </c>
      <c r="L111" s="2">
        <f t="shared" si="16"/>
        <v>5.4618164783672274</v>
      </c>
      <c r="M111" s="2">
        <f t="shared" si="11"/>
        <v>5.4618164783672274</v>
      </c>
    </row>
    <row r="112" spans="1:13" x14ac:dyDescent="0.2">
      <c r="A112">
        <f t="shared" si="17"/>
        <v>93</v>
      </c>
      <c r="B112" s="2">
        <f t="shared" si="12"/>
        <v>4.5</v>
      </c>
      <c r="C112" s="2">
        <f t="shared" si="13"/>
        <v>4.4955044955044959E-3</v>
      </c>
      <c r="D112" s="2"/>
      <c r="F112" s="2">
        <f t="shared" si="18"/>
        <v>0.72282661542826754</v>
      </c>
      <c r="I112" s="2">
        <f t="shared" si="14"/>
        <v>10.092205230786094</v>
      </c>
      <c r="J112" s="2">
        <v>1</v>
      </c>
      <c r="K112" s="2">
        <f t="shared" si="15"/>
        <v>-4.6846893076789122</v>
      </c>
      <c r="L112" s="2">
        <f t="shared" si="16"/>
        <v>5.4075159231071819</v>
      </c>
      <c r="M112" s="2">
        <f t="shared" ref="M112:M139" si="19">$B$9*$B$5+$B$10*$B$3/$B$4*$B$5*$B$7*(EXP(-(A112-$B$8)/$B$7)-EXP(-A112/$B$7))</f>
        <v>5.4075159231071801</v>
      </c>
    </row>
    <row r="113" spans="1:13" x14ac:dyDescent="0.2">
      <c r="A113">
        <f t="shared" si="17"/>
        <v>94</v>
      </c>
      <c r="B113" s="2">
        <f t="shared" si="12"/>
        <v>4.3333333333333339</v>
      </c>
      <c r="C113" s="2">
        <f t="shared" si="13"/>
        <v>4.329004329004329E-3</v>
      </c>
      <c r="D113" s="2"/>
      <c r="F113" s="2">
        <f t="shared" si="18"/>
        <v>0.54983588270647765</v>
      </c>
      <c r="I113" s="2">
        <f t="shared" si="14"/>
        <v>10.157676527292228</v>
      </c>
      <c r="J113" s="2">
        <v>1</v>
      </c>
      <c r="K113" s="2">
        <f t="shared" si="15"/>
        <v>-4.8039203222928757</v>
      </c>
      <c r="L113" s="2">
        <f t="shared" si="16"/>
        <v>5.3537562049993523</v>
      </c>
      <c r="M113" s="2">
        <f t="shared" si="19"/>
        <v>5.3537562049993523</v>
      </c>
    </row>
    <row r="114" spans="1:13" x14ac:dyDescent="0.2">
      <c r="A114">
        <f t="shared" si="17"/>
        <v>95</v>
      </c>
      <c r="B114" s="2">
        <f t="shared" si="12"/>
        <v>4.166666666666667</v>
      </c>
      <c r="C114" s="2">
        <f t="shared" si="13"/>
        <v>4.1625041625041621E-3</v>
      </c>
      <c r="D114" s="2"/>
      <c r="F114" s="2">
        <f t="shared" si="18"/>
        <v>0.37856649086824823</v>
      </c>
      <c r="I114" s="2">
        <f t="shared" si="14"/>
        <v>10.22249738367101</v>
      </c>
      <c r="J114" s="2">
        <v>1</v>
      </c>
      <c r="K114" s="2">
        <f t="shared" si="15"/>
        <v>-4.9219654464013809</v>
      </c>
      <c r="L114" s="2">
        <f t="shared" si="16"/>
        <v>5.3005319372696293</v>
      </c>
      <c r="M114" s="2">
        <f t="shared" si="19"/>
        <v>5.3005319372696302</v>
      </c>
    </row>
    <row r="115" spans="1:13" x14ac:dyDescent="0.2">
      <c r="A115">
        <f t="shared" si="17"/>
        <v>96</v>
      </c>
      <c r="B115" s="2">
        <f t="shared" si="12"/>
        <v>4</v>
      </c>
      <c r="C115" s="2">
        <f t="shared" si="13"/>
        <v>3.996003996003996E-3</v>
      </c>
      <c r="D115" s="2"/>
      <c r="F115" s="2">
        <f t="shared" si="18"/>
        <v>0.20900129524358155</v>
      </c>
      <c r="I115" s="2">
        <f t="shared" ref="I115:I139" si="20">$B$5*$B$10*A115+(($B$3-$B$5)*$B$10*$B$7*(1-EXP(-A115/$B$7)))</f>
        <v>10.286674278349496</v>
      </c>
      <c r="J115" s="2">
        <v>1</v>
      </c>
      <c r="K115" s="2">
        <f t="shared" ref="K115:K139" si="21">J115*(-$B$5*$B$10*((A115-$B$8)-$B$7*(1-EXP(-(A115-$B$8)/$B$7)))-$B$3*$B$7*$B$10*(1-EXP(-(A115-$B$8)/$B$7)))</f>
        <v>-5.0388364915529573</v>
      </c>
      <c r="L115" s="2">
        <f t="shared" si="16"/>
        <v>5.2478377867965387</v>
      </c>
      <c r="M115" s="2">
        <f t="shared" si="19"/>
        <v>5.2478377867965404</v>
      </c>
    </row>
    <row r="116" spans="1:13" x14ac:dyDescent="0.2">
      <c r="A116">
        <f t="shared" si="17"/>
        <v>97</v>
      </c>
      <c r="B116" s="2">
        <f t="shared" si="12"/>
        <v>3.8333333333333339</v>
      </c>
      <c r="C116" s="2">
        <f>$C$79-$B$5*$B$10*(A116-$A$79)</f>
        <v>3.8295038295038299E-3</v>
      </c>
      <c r="D116" s="2"/>
      <c r="F116" s="2">
        <f t="shared" si="18"/>
        <v>4.112332192452036E-2</v>
      </c>
      <c r="I116" s="2">
        <f t="shared" si="20"/>
        <v>10.350213625229172</v>
      </c>
      <c r="J116" s="2">
        <v>1</v>
      </c>
      <c r="K116" s="2">
        <f t="shared" si="21"/>
        <v>-5.154545151652326</v>
      </c>
      <c r="L116" s="2">
        <f t="shared" si="16"/>
        <v>5.1956684735768457</v>
      </c>
      <c r="M116" s="2">
        <f t="shared" si="19"/>
        <v>5.1956684735768457</v>
      </c>
    </row>
    <row r="117" spans="1:13" x14ac:dyDescent="0.2">
      <c r="A117">
        <f t="shared" si="17"/>
        <v>98</v>
      </c>
      <c r="B117" s="2">
        <f t="shared" si="12"/>
        <v>3.666666666666667</v>
      </c>
      <c r="C117" s="2">
        <f t="shared" si="13"/>
        <v>3.663003663003663E-3</v>
      </c>
      <c r="D117" s="2"/>
      <c r="F117" s="2">
        <f t="shared" si="18"/>
        <v>-0.12508423393564916</v>
      </c>
      <c r="I117" s="2">
        <f t="shared" si="20"/>
        <v>10.413121774328635</v>
      </c>
      <c r="J117" s="2">
        <v>1</v>
      </c>
      <c r="K117" s="2">
        <f t="shared" si="21"/>
        <v>-5.2691030041321429</v>
      </c>
      <c r="L117" s="2">
        <f t="shared" si="16"/>
        <v>5.1440187701964923</v>
      </c>
      <c r="M117" s="2">
        <f t="shared" si="19"/>
        <v>5.1440187701964923</v>
      </c>
    </row>
    <row r="118" spans="1:13" x14ac:dyDescent="0.2">
      <c r="A118">
        <f t="shared" si="17"/>
        <v>99</v>
      </c>
      <c r="B118" s="2">
        <f t="shared" si="12"/>
        <v>3.5</v>
      </c>
      <c r="C118" s="2">
        <f t="shared" si="13"/>
        <v>3.4965034965034961E-3</v>
      </c>
      <c r="D118" s="2"/>
      <c r="F118" s="2">
        <f t="shared" si="18"/>
        <v>-0.28963800980622634</v>
      </c>
      <c r="I118" s="2">
        <f t="shared" si="20"/>
        <v>10.475405012419879</v>
      </c>
      <c r="J118" s="2">
        <v>1</v>
      </c>
      <c r="K118" s="2">
        <f t="shared" si="21"/>
        <v>-5.382521511113052</v>
      </c>
      <c r="L118" s="2">
        <f t="shared" si="16"/>
        <v>5.0928835013068268</v>
      </c>
      <c r="M118" s="2">
        <f t="shared" si="19"/>
        <v>5.0928835013068259</v>
      </c>
    </row>
    <row r="119" spans="1:13" x14ac:dyDescent="0.2">
      <c r="A119">
        <f t="shared" si="17"/>
        <v>100</v>
      </c>
      <c r="B119" s="2">
        <f t="shared" si="12"/>
        <v>3.3333333333333339</v>
      </c>
      <c r="C119" s="2">
        <f t="shared" si="13"/>
        <v>3.33000333000333E-3</v>
      </c>
      <c r="D119" s="2"/>
      <c r="F119" s="2">
        <f t="shared" si="18"/>
        <v>-0.45255447744620936</v>
      </c>
      <c r="I119" s="2">
        <f t="shared" si="20"/>
        <v>10.537069563658227</v>
      </c>
      <c r="J119" s="2">
        <v>1</v>
      </c>
      <c r="K119" s="2">
        <f t="shared" si="21"/>
        <v>-5.4948120205522173</v>
      </c>
      <c r="L119" s="2">
        <f t="shared" si="16"/>
        <v>5.0422575431060093</v>
      </c>
      <c r="M119" s="2">
        <f t="shared" si="19"/>
        <v>5.0422575431060084</v>
      </c>
    </row>
    <row r="120" spans="1:13" x14ac:dyDescent="0.2">
      <c r="A120">
        <f t="shared" si="17"/>
        <v>101</v>
      </c>
      <c r="B120" s="2">
        <f t="shared" si="12"/>
        <v>3.166666666666667</v>
      </c>
      <c r="C120" s="2">
        <f t="shared" si="13"/>
        <v>3.1635031635031639E-3</v>
      </c>
      <c r="D120" s="2"/>
      <c r="F120" s="2">
        <f t="shared" si="18"/>
        <v>-0.61384994455479513</v>
      </c>
      <c r="I120" s="2">
        <f t="shared" si="20"/>
        <v>10.598121590205999</v>
      </c>
      <c r="J120" s="2">
        <v>1</v>
      </c>
      <c r="K120" s="2">
        <f t="shared" si="21"/>
        <v>-5.605985767380397</v>
      </c>
      <c r="L120" s="2">
        <f t="shared" si="16"/>
        <v>4.9921358228256016</v>
      </c>
      <c r="M120" s="2">
        <f t="shared" si="19"/>
        <v>4.9921358228256025</v>
      </c>
    </row>
    <row r="121" spans="1:13" x14ac:dyDescent="0.2">
      <c r="A121">
        <f t="shared" si="17"/>
        <v>102</v>
      </c>
      <c r="B121" s="2">
        <f t="shared" si="12"/>
        <v>3</v>
      </c>
      <c r="C121" s="2">
        <f t="shared" si="13"/>
        <v>2.997002997002997E-3</v>
      </c>
      <c r="D121" s="2"/>
      <c r="F121" s="2">
        <f t="shared" si="18"/>
        <v>-0.77354055640538033</v>
      </c>
      <c r="I121" s="2">
        <f t="shared" si="20"/>
        <v>10.65856719284997</v>
      </c>
      <c r="J121" s="2">
        <v>1</v>
      </c>
      <c r="K121" s="2">
        <f t="shared" si="21"/>
        <v>-5.7160538746276757</v>
      </c>
      <c r="L121" s="2">
        <f t="shared" si="16"/>
        <v>4.9425133182222947</v>
      </c>
      <c r="M121" s="2">
        <f t="shared" si="19"/>
        <v>4.9425133182222947</v>
      </c>
    </row>
    <row r="122" spans="1:13" x14ac:dyDescent="0.2">
      <c r="A122">
        <f t="shared" si="17"/>
        <v>103</v>
      </c>
      <c r="B122" s="2">
        <f t="shared" si="12"/>
        <v>2.8333333333333339</v>
      </c>
      <c r="C122" s="2">
        <f t="shared" si="13"/>
        <v>2.8305028305028301E-3</v>
      </c>
      <c r="D122" s="2"/>
      <c r="F122" s="2">
        <f t="shared" si="18"/>
        <v>-0.93164229746339489</v>
      </c>
      <c r="I122" s="2">
        <f t="shared" si="20"/>
        <v>10.71841241161267</v>
      </c>
      <c r="J122" s="2">
        <v>1</v>
      </c>
      <c r="K122" s="2">
        <f t="shared" si="21"/>
        <v>-5.8250273545380322</v>
      </c>
      <c r="L122" s="2">
        <f t="shared" si="16"/>
        <v>4.8933850570746378</v>
      </c>
      <c r="M122" s="2">
        <f t="shared" si="19"/>
        <v>4.893385057074636</v>
      </c>
    </row>
    <row r="123" spans="1:13" x14ac:dyDescent="0.2">
      <c r="A123">
        <f t="shared" si="17"/>
        <v>104</v>
      </c>
      <c r="B123" s="2">
        <f t="shared" si="12"/>
        <v>2.666666666666667</v>
      </c>
      <c r="C123" s="2">
        <f t="shared" si="13"/>
        <v>2.664002664002664E-3</v>
      </c>
      <c r="D123" s="2"/>
      <c r="F123" s="2">
        <f t="shared" si="18"/>
        <v>-1.0881709929878982</v>
      </c>
      <c r="I123" s="2">
        <f t="shared" si="20"/>
        <v>10.7776632263576</v>
      </c>
      <c r="J123" s="2">
        <v>1</v>
      </c>
      <c r="K123" s="2">
        <f t="shared" si="21"/>
        <v>-5.932917109672748</v>
      </c>
      <c r="L123" s="2">
        <f t="shared" si="16"/>
        <v>4.8447461166848518</v>
      </c>
      <c r="M123" s="2">
        <f t="shared" si="19"/>
        <v>4.84474611668485</v>
      </c>
    </row>
    <row r="124" spans="1:13" x14ac:dyDescent="0.2">
      <c r="A124">
        <f t="shared" si="17"/>
        <v>105</v>
      </c>
      <c r="B124" s="2">
        <f t="shared" si="12"/>
        <v>2.5</v>
      </c>
      <c r="C124" s="2">
        <f t="shared" si="13"/>
        <v>2.4975024975024979E-3</v>
      </c>
      <c r="D124" s="2"/>
      <c r="F124" s="2">
        <f t="shared" si="18"/>
        <v>-1.2431423106173281</v>
      </c>
      <c r="I124" s="2">
        <f t="shared" si="20"/>
        <v>10.836325557388424</v>
      </c>
      <c r="J124" s="2">
        <v>1</v>
      </c>
      <c r="K124" s="2">
        <f t="shared" si="21"/>
        <v>-6.0397339340028768</v>
      </c>
      <c r="L124" s="2">
        <f t="shared" si="16"/>
        <v>4.796591623385547</v>
      </c>
      <c r="M124" s="2">
        <f t="shared" si="19"/>
        <v>4.7965916233855479</v>
      </c>
    </row>
    <row r="125" spans="1:13" x14ac:dyDescent="0.2">
      <c r="A125">
        <f t="shared" si="17"/>
        <v>106</v>
      </c>
      <c r="B125" s="2">
        <f t="shared" si="12"/>
        <v>2.3333333333333339</v>
      </c>
      <c r="C125" s="2">
        <f t="shared" si="13"/>
        <v>2.331002331002331E-3</v>
      </c>
      <c r="D125" s="2"/>
      <c r="F125" s="2">
        <f t="shared" si="18"/>
        <v>-1.3965717619394</v>
      </c>
      <c r="I125" s="2">
        <f t="shared" si="20"/>
        <v>10.894405266042188</v>
      </c>
      <c r="J125" s="2">
        <v>1</v>
      </c>
      <c r="K125" s="2">
        <f t="shared" si="21"/>
        <v>-6.1454885139907951</v>
      </c>
      <c r="L125" s="2">
        <f t="shared" si="16"/>
        <v>4.7489167520513931</v>
      </c>
      <c r="M125" s="2">
        <f t="shared" si="19"/>
        <v>4.7489167520513931</v>
      </c>
    </row>
    <row r="126" spans="1:13" x14ac:dyDescent="0.2">
      <c r="A126">
        <f t="shared" si="17"/>
        <v>107</v>
      </c>
      <c r="B126" s="2">
        <f t="shared" si="12"/>
        <v>2.166666666666667</v>
      </c>
      <c r="C126" s="2">
        <f t="shared" si="13"/>
        <v>2.1645021645021641E-3</v>
      </c>
      <c r="D126" s="2"/>
      <c r="F126" s="2">
        <f t="shared" si="18"/>
        <v>-1.548474704045377</v>
      </c>
      <c r="I126" s="2">
        <f t="shared" si="20"/>
        <v>10.951908155276627</v>
      </c>
      <c r="J126" s="2">
        <v>1</v>
      </c>
      <c r="K126" s="2">
        <f t="shared" si="21"/>
        <v>-6.2501914296610019</v>
      </c>
      <c r="L126" s="2">
        <f t="shared" si="16"/>
        <v>4.7017167256156247</v>
      </c>
      <c r="M126" s="2">
        <f t="shared" si="19"/>
        <v>4.7017167256156247</v>
      </c>
    </row>
    <row r="127" spans="1:13" x14ac:dyDescent="0.2">
      <c r="A127">
        <f t="shared" si="17"/>
        <v>108</v>
      </c>
      <c r="B127" s="2">
        <f t="shared" si="12"/>
        <v>2</v>
      </c>
      <c r="C127" s="2">
        <f t="shared" si="13"/>
        <v>1.998001998001998E-3</v>
      </c>
      <c r="D127" s="2"/>
      <c r="F127" s="2">
        <f t="shared" si="18"/>
        <v>-1.6988663410688618</v>
      </c>
      <c r="I127" s="2">
        <f t="shared" si="20"/>
        <v>11.008839970251632</v>
      </c>
      <c r="J127" s="2">
        <v>1</v>
      </c>
      <c r="K127" s="2">
        <f t="shared" si="21"/>
        <v>-6.3538531556602464</v>
      </c>
      <c r="L127" s="2">
        <f t="shared" si="16"/>
        <v>4.6549868145913855</v>
      </c>
      <c r="M127" s="2">
        <f t="shared" si="19"/>
        <v>4.6549868145913846</v>
      </c>
    </row>
    <row r="128" spans="1:13" x14ac:dyDescent="0.2">
      <c r="A128">
        <f t="shared" si="17"/>
        <v>109</v>
      </c>
      <c r="B128" s="2">
        <f t="shared" si="12"/>
        <v>1.8333333333333339</v>
      </c>
      <c r="C128" s="2">
        <f t="shared" si="13"/>
        <v>1.8315018315018319E-3</v>
      </c>
      <c r="D128" s="2"/>
      <c r="F128" s="2">
        <f t="shared" si="18"/>
        <v>-1.8477617257092858</v>
      </c>
      <c r="I128" s="2">
        <f t="shared" si="20"/>
        <v>11.065206398904914</v>
      </c>
      <c r="J128" s="2">
        <v>1</v>
      </c>
      <c r="K128" s="2">
        <f t="shared" si="21"/>
        <v>-6.4564840623071005</v>
      </c>
      <c r="L128" s="2">
        <f t="shared" si="16"/>
        <v>4.6087223365978138</v>
      </c>
      <c r="M128" s="2">
        <f t="shared" si="19"/>
        <v>4.6087223365978138</v>
      </c>
    </row>
    <row r="129" spans="1:13" x14ac:dyDescent="0.2">
      <c r="A129">
        <f t="shared" si="17"/>
        <v>110</v>
      </c>
      <c r="B129" s="2">
        <f t="shared" si="12"/>
        <v>1.6666666666666679</v>
      </c>
      <c r="C129" s="2">
        <f t="shared" si="13"/>
        <v>1.6650016650016659E-3</v>
      </c>
      <c r="D129" s="2"/>
      <c r="F129" s="2">
        <f t="shared" si="18"/>
        <v>-1.9951757607401808</v>
      </c>
      <c r="I129" s="2">
        <f t="shared" si="20"/>
        <v>11.121013072521956</v>
      </c>
      <c r="J129" s="2">
        <v>1</v>
      </c>
      <c r="K129" s="2">
        <f t="shared" si="21"/>
        <v>-6.558094416631068</v>
      </c>
      <c r="L129" s="2">
        <f t="shared" si="16"/>
        <v>4.5629186558908881</v>
      </c>
      <c r="M129" s="2">
        <f t="shared" si="19"/>
        <v>4.5629186558908863</v>
      </c>
    </row>
    <row r="130" spans="1:13" x14ac:dyDescent="0.2">
      <c r="A130">
        <f t="shared" si="17"/>
        <v>111</v>
      </c>
      <c r="B130" s="2">
        <f t="shared" si="12"/>
        <v>1.5</v>
      </c>
      <c r="C130" s="2">
        <f t="shared" si="13"/>
        <v>1.4985014985014981E-3</v>
      </c>
      <c r="D130" s="2"/>
      <c r="F130" s="2">
        <f t="shared" si="18"/>
        <v>-2.1411232005024718</v>
      </c>
      <c r="I130" s="2">
        <f t="shared" si="20"/>
        <v>11.176265566300247</v>
      </c>
      <c r="J130" s="2">
        <v>1</v>
      </c>
      <c r="K130" s="2">
        <f t="shared" si="21"/>
        <v>-6.6586943834013583</v>
      </c>
      <c r="L130" s="2">
        <f t="shared" si="16"/>
        <v>4.5175711828988883</v>
      </c>
      <c r="M130" s="2">
        <f t="shared" si="19"/>
        <v>4.5175711828988865</v>
      </c>
    </row>
    <row r="131" spans="1:13" x14ac:dyDescent="0.2">
      <c r="A131">
        <f t="shared" si="17"/>
        <v>112</v>
      </c>
      <c r="B131" s="2">
        <f t="shared" si="12"/>
        <v>1.3333333333333339</v>
      </c>
      <c r="C131" s="2">
        <f t="shared" si="13"/>
        <v>1.332001332001332E-3</v>
      </c>
      <c r="D131" s="2"/>
      <c r="F131" s="2">
        <f t="shared" si="18"/>
        <v>-2.2856186523828428</v>
      </c>
      <c r="I131" s="2">
        <f t="shared" si="20"/>
        <v>11.230969399907945</v>
      </c>
      <c r="J131" s="2">
        <v>1</v>
      </c>
      <c r="K131" s="2">
        <f t="shared" si="21"/>
        <v>-6.7582940261453945</v>
      </c>
      <c r="L131" s="2">
        <f t="shared" si="16"/>
        <v>4.4726753737625504</v>
      </c>
      <c r="M131" s="2">
        <f t="shared" si="19"/>
        <v>4.4726753737625504</v>
      </c>
    </row>
    <row r="132" spans="1:13" x14ac:dyDescent="0.2">
      <c r="A132">
        <f t="shared" si="17"/>
        <v>113</v>
      </c>
      <c r="B132" s="2">
        <f t="shared" si="12"/>
        <v>1.1666666666666679</v>
      </c>
      <c r="C132" s="2">
        <f t="shared" si="13"/>
        <v>1.1655011655011659E-3</v>
      </c>
      <c r="D132" s="2"/>
      <c r="F132" s="2">
        <f t="shared" si="18"/>
        <v>-2.4286765782774484</v>
      </c>
      <c r="I132" s="2">
        <f t="shared" si="20"/>
        <v>11.285130038036948</v>
      </c>
      <c r="J132" s="2">
        <v>1</v>
      </c>
      <c r="K132" s="2">
        <f t="shared" si="21"/>
        <v>-6.8569033081571993</v>
      </c>
      <c r="L132" s="2">
        <f t="shared" si="16"/>
        <v>4.4282267298797491</v>
      </c>
      <c r="M132" s="2">
        <f t="shared" si="19"/>
        <v>4.4282267298797491</v>
      </c>
    </row>
    <row r="133" spans="1:13" x14ac:dyDescent="0.2">
      <c r="A133">
        <f t="shared" si="17"/>
        <v>114</v>
      </c>
      <c r="B133" s="2">
        <f t="shared" si="12"/>
        <v>1</v>
      </c>
      <c r="C133" s="2">
        <f t="shared" si="13"/>
        <v>9.9900099900099813E-4</v>
      </c>
      <c r="D133" s="2"/>
      <c r="F133" s="2">
        <f t="shared" si="18"/>
        <v>-2.5703112960409991</v>
      </c>
      <c r="I133" s="2">
        <f t="shared" si="20"/>
        <v>11.338752890950454</v>
      </c>
      <c r="J133" s="2">
        <v>1</v>
      </c>
      <c r="K133" s="2">
        <f t="shared" si="21"/>
        <v>-6.9545320934957271</v>
      </c>
      <c r="L133" s="2">
        <f t="shared" si="16"/>
        <v>4.3842207974547271</v>
      </c>
      <c r="M133" s="2">
        <f t="shared" si="19"/>
        <v>4.3842207974547271</v>
      </c>
    </row>
    <row r="134" spans="1:13" x14ac:dyDescent="0.2">
      <c r="A134">
        <f t="shared" si="17"/>
        <v>115</v>
      </c>
      <c r="B134" s="2">
        <f t="shared" si="12"/>
        <v>0.83333333333333393</v>
      </c>
      <c r="C134" s="2">
        <f t="shared" si="13"/>
        <v>8.3250083250083207E-4</v>
      </c>
      <c r="D134" s="2"/>
      <c r="F134" s="2">
        <f t="shared" si="18"/>
        <v>-2.7105369809213933</v>
      </c>
      <c r="I134" s="2">
        <f t="shared" si="20"/>
        <v>11.39184331502508</v>
      </c>
      <c r="J134" s="2">
        <v>1</v>
      </c>
      <c r="K134" s="2">
        <f t="shared" si="21"/>
        <v>-7.0511901479732364</v>
      </c>
      <c r="L134" s="2">
        <f t="shared" si="16"/>
        <v>4.3406531670518431</v>
      </c>
      <c r="M134" s="2">
        <f t="shared" si="19"/>
        <v>4.3406531670518422</v>
      </c>
    </row>
    <row r="135" spans="1:13" x14ac:dyDescent="0.2">
      <c r="A135">
        <f t="shared" si="17"/>
        <v>116</v>
      </c>
      <c r="B135" s="2">
        <f t="shared" si="12"/>
        <v>0.66666666666666785</v>
      </c>
      <c r="C135" s="2">
        <f t="shared" si="13"/>
        <v>6.66000666000666E-4</v>
      </c>
      <c r="D135" s="2"/>
      <c r="F135" s="2">
        <f t="shared" si="18"/>
        <v>-2.84936766698014</v>
      </c>
      <c r="I135" s="2">
        <f t="shared" si="20"/>
        <v>11.444406613287569</v>
      </c>
      <c r="J135" s="2">
        <v>1</v>
      </c>
      <c r="K135" s="2">
        <f t="shared" si="21"/>
        <v>-7.1468871401338552</v>
      </c>
      <c r="L135" s="2">
        <f t="shared" si="16"/>
        <v>4.2975194731537139</v>
      </c>
      <c r="M135" s="2">
        <f t="shared" si="19"/>
        <v>4.2975194731537156</v>
      </c>
    </row>
    <row r="136" spans="1:13" x14ac:dyDescent="0.2">
      <c r="A136">
        <f t="shared" si="17"/>
        <v>117</v>
      </c>
      <c r="B136" s="2">
        <f t="shared" si="12"/>
        <v>0.5</v>
      </c>
      <c r="C136" s="2">
        <f t="shared" si="13"/>
        <v>4.9950049950049993E-4</v>
      </c>
      <c r="D136" s="2"/>
      <c r="F136" s="2">
        <f t="shared" si="18"/>
        <v>-2.9868172484985442</v>
      </c>
      <c r="I136" s="2">
        <f t="shared" si="20"/>
        <v>11.496448035946175</v>
      </c>
      <c r="J136" s="2">
        <v>1</v>
      </c>
      <c r="K136" s="2">
        <f t="shared" si="21"/>
        <v>-7.2416326422223598</v>
      </c>
      <c r="L136" s="2">
        <f t="shared" si="16"/>
        <v>4.2548153937238151</v>
      </c>
      <c r="M136" s="2">
        <f t="shared" si="19"/>
        <v>4.2548153937238169</v>
      </c>
    </row>
    <row r="137" spans="1:13" x14ac:dyDescent="0.2">
      <c r="A137">
        <f t="shared" si="17"/>
        <v>118</v>
      </c>
      <c r="B137" s="2">
        <f t="shared" si="12"/>
        <v>0.33333333333333393</v>
      </c>
      <c r="C137" s="2">
        <f t="shared" si="13"/>
        <v>3.3300033300033387E-4</v>
      </c>
      <c r="D137" s="2"/>
      <c r="F137" s="2">
        <f t="shared" si="18"/>
        <v>-3.1228994813699451</v>
      </c>
      <c r="I137" s="2">
        <f t="shared" si="20"/>
        <v>11.547972780916721</v>
      </c>
      <c r="J137" s="2">
        <v>1</v>
      </c>
      <c r="K137" s="2">
        <f t="shared" si="21"/>
        <v>-7.335436131143334</v>
      </c>
      <c r="L137" s="2">
        <f t="shared" si="16"/>
        <v>4.2125366497733872</v>
      </c>
      <c r="M137" s="2">
        <f t="shared" si="19"/>
        <v>4.212536649773388</v>
      </c>
    </row>
    <row r="138" spans="1:13" x14ac:dyDescent="0.2">
      <c r="A138">
        <f t="shared" si="17"/>
        <v>119</v>
      </c>
      <c r="B138" s="2">
        <f t="shared" si="12"/>
        <v>0.16666666666666785</v>
      </c>
      <c r="C138" s="2">
        <f t="shared" si="13"/>
        <v>1.6650016650016607E-4</v>
      </c>
      <c r="D138" s="2"/>
      <c r="F138" s="2">
        <f t="shared" si="18"/>
        <v>-3.2576279844780736</v>
      </c>
      <c r="I138" s="2">
        <f t="shared" si="20"/>
        <v>11.59898599434344</v>
      </c>
      <c r="J138" s="2">
        <v>1</v>
      </c>
      <c r="K138" s="2">
        <f t="shared" si="21"/>
        <v>-7.428306989410757</v>
      </c>
      <c r="L138" s="2">
        <f t="shared" si="16"/>
        <v>4.1706790049326834</v>
      </c>
      <c r="M138" s="2">
        <f t="shared" si="19"/>
        <v>4.1706790049326843</v>
      </c>
    </row>
    <row r="139" spans="1:13" x14ac:dyDescent="0.2">
      <c r="A139">
        <f t="shared" si="17"/>
        <v>120</v>
      </c>
      <c r="B139" s="2">
        <f t="shared" si="12"/>
        <v>0</v>
      </c>
      <c r="C139" s="2">
        <f t="shared" si="13"/>
        <v>0</v>
      </c>
      <c r="D139" s="2"/>
      <c r="F139" s="2">
        <f t="shared" si="18"/>
        <v>-3.3910162410616613</v>
      </c>
      <c r="G139" s="2">
        <f>$B$10*$B$5*(0*$B$8+$B$3/$B$4*$B$7*(2*EXP(-(A139-$B$8)/$B$7)-EXP(-A139/$B$7)-EXP(-(A139-2*$B$8)/$B$7)))</f>
        <v>-3.3910162410616613</v>
      </c>
      <c r="I139" s="2">
        <f t="shared" si="20"/>
        <v>11.64949277111463</v>
      </c>
      <c r="J139" s="2">
        <v>1</v>
      </c>
      <c r="K139" s="2">
        <f t="shared" si="21"/>
        <v>-7.5202545060881469</v>
      </c>
      <c r="L139" s="2">
        <f t="shared" si="16"/>
        <v>4.1292382650264834</v>
      </c>
      <c r="M139" s="2">
        <f t="shared" si="19"/>
        <v>4.1292382650264843</v>
      </c>
    </row>
    <row r="140" spans="1:13" x14ac:dyDescent="0.2">
      <c r="A140">
        <f t="shared" si="17"/>
        <v>121</v>
      </c>
      <c r="B140">
        <v>0</v>
      </c>
      <c r="C140">
        <v>0</v>
      </c>
      <c r="G140" s="2">
        <f>$B$10*$B$5*(0*$B$8+$B$3/$B$4*$B$7*(2*EXP(-(A140-$B$8)/$B$7)-EXP(-A140/$B$7)-EXP(-(A140-2*$B$8)/$B$7)))</f>
        <v>-3.3572414931210335</v>
      </c>
    </row>
    <row r="141" spans="1:13" x14ac:dyDescent="0.2">
      <c r="A141">
        <f t="shared" si="17"/>
        <v>122</v>
      </c>
      <c r="B141">
        <v>0</v>
      </c>
      <c r="C141">
        <v>0</v>
      </c>
      <c r="G141" s="2">
        <f t="shared" ref="G141:G199" si="22">$B$10*$B$5*(0*$B$8+$B$3/$B$4*$B$7*(2*EXP(-(A141-$B$8)/$B$7)-EXP(-A141/$B$7)-EXP(-(A141-2*$B$8)/$B$7)))</f>
        <v>-3.3238031439226554</v>
      </c>
    </row>
    <row r="142" spans="1:13" x14ac:dyDescent="0.2">
      <c r="A142">
        <f t="shared" si="17"/>
        <v>123</v>
      </c>
      <c r="B142">
        <v>0</v>
      </c>
      <c r="C142">
        <v>0</v>
      </c>
      <c r="G142" s="2">
        <f t="shared" si="22"/>
        <v>-3.2906978429126275</v>
      </c>
    </row>
    <row r="143" spans="1:13" x14ac:dyDescent="0.2">
      <c r="A143">
        <f t="shared" si="17"/>
        <v>124</v>
      </c>
      <c r="B143">
        <v>0</v>
      </c>
      <c r="C143">
        <v>0</v>
      </c>
      <c r="G143" s="2">
        <f t="shared" si="22"/>
        <v>-3.257922272908766</v>
      </c>
    </row>
    <row r="144" spans="1:13" x14ac:dyDescent="0.2">
      <c r="A144">
        <f t="shared" si="17"/>
        <v>125</v>
      </c>
      <c r="B144">
        <v>0</v>
      </c>
      <c r="C144">
        <v>0</v>
      </c>
      <c r="G144" s="2">
        <f t="shared" si="22"/>
        <v>-3.2254731497682605</v>
      </c>
    </row>
    <row r="145" spans="1:7" x14ac:dyDescent="0.2">
      <c r="A145">
        <f t="shared" si="17"/>
        <v>126</v>
      </c>
      <c r="B145">
        <v>0</v>
      </c>
      <c r="C145">
        <v>0</v>
      </c>
      <c r="G145" s="2">
        <f t="shared" si="22"/>
        <v>-3.1933472220585868</v>
      </c>
    </row>
    <row r="146" spans="1:7" x14ac:dyDescent="0.2">
      <c r="A146">
        <f t="shared" si="17"/>
        <v>127</v>
      </c>
      <c r="B146">
        <v>0</v>
      </c>
      <c r="C146">
        <v>0</v>
      </c>
      <c r="G146" s="2">
        <f t="shared" si="22"/>
        <v>-3.1615412707316866</v>
      </c>
    </row>
    <row r="147" spans="1:7" x14ac:dyDescent="0.2">
      <c r="A147">
        <f t="shared" si="17"/>
        <v>128</v>
      </c>
      <c r="B147">
        <v>0</v>
      </c>
      <c r="C147">
        <v>0</v>
      </c>
      <c r="G147" s="2">
        <f t="shared" si="22"/>
        <v>-3.1300521088014452</v>
      </c>
    </row>
    <row r="148" spans="1:7" x14ac:dyDescent="0.2">
      <c r="A148">
        <f t="shared" si="17"/>
        <v>129</v>
      </c>
      <c r="B148">
        <v>0</v>
      </c>
      <c r="C148">
        <v>0</v>
      </c>
      <c r="G148" s="2">
        <f t="shared" si="22"/>
        <v>-3.0988765810243528</v>
      </c>
    </row>
    <row r="149" spans="1:7" x14ac:dyDescent="0.2">
      <c r="A149">
        <f t="shared" ref="A149:A199" si="23">A148+1</f>
        <v>130</v>
      </c>
      <c r="B149">
        <v>0</v>
      </c>
      <c r="C149">
        <v>0</v>
      </c>
      <c r="G149" s="2">
        <f t="shared" si="22"/>
        <v>-3.0680115635833127</v>
      </c>
    </row>
    <row r="150" spans="1:7" x14ac:dyDescent="0.2">
      <c r="A150">
        <f t="shared" si="23"/>
        <v>131</v>
      </c>
      <c r="B150">
        <v>0</v>
      </c>
      <c r="C150">
        <v>0</v>
      </c>
      <c r="G150" s="2">
        <f t="shared" si="22"/>
        <v>-3.03745396377467</v>
      </c>
    </row>
    <row r="151" spans="1:7" x14ac:dyDescent="0.2">
      <c r="A151">
        <f t="shared" si="23"/>
        <v>132</v>
      </c>
      <c r="B151">
        <v>0</v>
      </c>
      <c r="C151">
        <v>0</v>
      </c>
      <c r="G151" s="2">
        <f t="shared" si="22"/>
        <v>-3.0072007196983099</v>
      </c>
    </row>
    <row r="152" spans="1:7" x14ac:dyDescent="0.2">
      <c r="A152">
        <f t="shared" si="23"/>
        <v>133</v>
      </c>
      <c r="B152">
        <v>0</v>
      </c>
      <c r="C152">
        <v>0</v>
      </c>
      <c r="G152" s="2">
        <f t="shared" si="22"/>
        <v>-2.9772487999508255</v>
      </c>
    </row>
    <row r="153" spans="1:7" x14ac:dyDescent="0.2">
      <c r="A153">
        <f t="shared" si="23"/>
        <v>134</v>
      </c>
      <c r="B153">
        <v>0</v>
      </c>
      <c r="C153">
        <v>0</v>
      </c>
      <c r="G153" s="2">
        <f t="shared" si="22"/>
        <v>-2.9475952033218111</v>
      </c>
    </row>
    <row r="154" spans="1:7" x14ac:dyDescent="0.2">
      <c r="A154">
        <f t="shared" si="23"/>
        <v>135</v>
      </c>
      <c r="B154">
        <v>0</v>
      </c>
      <c r="C154">
        <v>0</v>
      </c>
      <c r="G154" s="2">
        <f t="shared" si="22"/>
        <v>-2.9182369584931069</v>
      </c>
    </row>
    <row r="155" spans="1:7" x14ac:dyDescent="0.2">
      <c r="A155">
        <f t="shared" si="23"/>
        <v>136</v>
      </c>
      <c r="B155">
        <v>0</v>
      </c>
      <c r="C155">
        <v>0</v>
      </c>
      <c r="G155" s="2">
        <f t="shared" si="22"/>
        <v>-2.8891711237410838</v>
      </c>
    </row>
    <row r="156" spans="1:7" x14ac:dyDescent="0.2">
      <c r="A156">
        <f t="shared" si="23"/>
        <v>137</v>
      </c>
      <c r="B156">
        <v>0</v>
      </c>
      <c r="C156">
        <v>0</v>
      </c>
      <c r="G156" s="2">
        <f t="shared" si="22"/>
        <v>-2.8603947866418675</v>
      </c>
    </row>
    <row r="157" spans="1:7" x14ac:dyDescent="0.2">
      <c r="A157">
        <f t="shared" si="23"/>
        <v>138</v>
      </c>
      <c r="B157">
        <v>0</v>
      </c>
      <c r="C157">
        <v>0</v>
      </c>
      <c r="G157" s="2">
        <f t="shared" si="22"/>
        <v>-2.8319050637795375</v>
      </c>
    </row>
    <row r="158" spans="1:7" x14ac:dyDescent="0.2">
      <c r="A158">
        <f t="shared" si="23"/>
        <v>139</v>
      </c>
      <c r="B158">
        <v>0</v>
      </c>
      <c r="C158">
        <v>0</v>
      </c>
      <c r="G158" s="2">
        <f t="shared" si="22"/>
        <v>-2.8036991004571679</v>
      </c>
    </row>
    <row r="159" spans="1:7" x14ac:dyDescent="0.2">
      <c r="A159">
        <f t="shared" si="23"/>
        <v>140</v>
      </c>
      <c r="B159">
        <v>0</v>
      </c>
      <c r="C159">
        <v>0</v>
      </c>
      <c r="G159" s="2">
        <f t="shared" si="22"/>
        <v>-2.7757740704108165</v>
      </c>
    </row>
    <row r="160" spans="1:7" x14ac:dyDescent="0.2">
      <c r="A160">
        <f t="shared" si="23"/>
        <v>141</v>
      </c>
      <c r="B160">
        <v>0</v>
      </c>
      <c r="C160">
        <v>0</v>
      </c>
      <c r="G160" s="2">
        <f t="shared" si="22"/>
        <v>-2.7481271755263195</v>
      </c>
    </row>
    <row r="161" spans="1:7" x14ac:dyDescent="0.2">
      <c r="A161">
        <f t="shared" si="23"/>
        <v>142</v>
      </c>
      <c r="B161">
        <v>0</v>
      </c>
      <c r="C161">
        <v>0</v>
      </c>
      <c r="G161" s="2">
        <f t="shared" si="22"/>
        <v>-2.7207556455589095</v>
      </c>
    </row>
    <row r="162" spans="1:7" x14ac:dyDescent="0.2">
      <c r="A162">
        <f t="shared" si="23"/>
        <v>143</v>
      </c>
      <c r="B162">
        <v>0</v>
      </c>
      <c r="C162">
        <v>0</v>
      </c>
      <c r="G162" s="2">
        <f t="shared" si="22"/>
        <v>-2.6936567378556471</v>
      </c>
    </row>
    <row r="163" spans="1:7" x14ac:dyDescent="0.2">
      <c r="A163">
        <f t="shared" si="23"/>
        <v>144</v>
      </c>
      <c r="B163">
        <v>0</v>
      </c>
      <c r="C163">
        <v>0</v>
      </c>
      <c r="G163" s="2">
        <f t="shared" si="22"/>
        <v>-2.6668277370805944</v>
      </c>
    </row>
    <row r="164" spans="1:7" x14ac:dyDescent="0.2">
      <c r="A164">
        <f t="shared" si="23"/>
        <v>145</v>
      </c>
      <c r="B164">
        <v>0</v>
      </c>
      <c r="C164">
        <v>0</v>
      </c>
      <c r="G164" s="2">
        <f t="shared" si="22"/>
        <v>-2.6402659549427536</v>
      </c>
    </row>
    <row r="165" spans="1:7" x14ac:dyDescent="0.2">
      <c r="A165">
        <f t="shared" si="23"/>
        <v>146</v>
      </c>
      <c r="B165">
        <v>0</v>
      </c>
      <c r="C165">
        <v>0</v>
      </c>
      <c r="G165" s="2">
        <f t="shared" si="22"/>
        <v>-2.6139687299266612</v>
      </c>
    </row>
    <row r="166" spans="1:7" x14ac:dyDescent="0.2">
      <c r="A166">
        <f t="shared" si="23"/>
        <v>147</v>
      </c>
      <c r="B166">
        <v>0</v>
      </c>
      <c r="C166">
        <v>0</v>
      </c>
      <c r="G166" s="2">
        <f t="shared" si="22"/>
        <v>-2.5879334270257472</v>
      </c>
    </row>
    <row r="167" spans="1:7" x14ac:dyDescent="0.2">
      <c r="A167">
        <f t="shared" si="23"/>
        <v>148</v>
      </c>
      <c r="B167">
        <v>0</v>
      </c>
      <c r="C167">
        <v>0</v>
      </c>
      <c r="G167" s="2">
        <f t="shared" si="22"/>
        <v>-2.5621574374782745</v>
      </c>
    </row>
    <row r="168" spans="1:7" x14ac:dyDescent="0.2">
      <c r="A168">
        <f t="shared" si="23"/>
        <v>149</v>
      </c>
      <c r="B168">
        <v>0</v>
      </c>
      <c r="C168">
        <v>0</v>
      </c>
      <c r="G168" s="2">
        <f t="shared" si="22"/>
        <v>-2.536638178505942</v>
      </c>
    </row>
    <row r="169" spans="1:7" x14ac:dyDescent="0.2">
      <c r="A169">
        <f t="shared" si="23"/>
        <v>150</v>
      </c>
      <c r="B169">
        <v>0</v>
      </c>
      <c r="C169">
        <v>0</v>
      </c>
      <c r="G169" s="2">
        <f t="shared" si="22"/>
        <v>-2.5113730930550986</v>
      </c>
    </row>
    <row r="170" spans="1:7" x14ac:dyDescent="0.2">
      <c r="A170">
        <f t="shared" si="23"/>
        <v>151</v>
      </c>
      <c r="B170">
        <v>0</v>
      </c>
      <c r="C170">
        <v>0</v>
      </c>
      <c r="G170" s="2">
        <f t="shared" si="22"/>
        <v>-2.486359649540522</v>
      </c>
    </row>
    <row r="171" spans="1:7" x14ac:dyDescent="0.2">
      <c r="A171">
        <f t="shared" si="23"/>
        <v>152</v>
      </c>
      <c r="B171">
        <v>0</v>
      </c>
      <c r="C171">
        <v>0</v>
      </c>
      <c r="G171" s="2">
        <f t="shared" si="22"/>
        <v>-2.4615953415917384</v>
      </c>
    </row>
    <row r="172" spans="1:7" x14ac:dyDescent="0.2">
      <c r="A172">
        <f t="shared" si="23"/>
        <v>153</v>
      </c>
      <c r="B172">
        <v>0</v>
      </c>
      <c r="C172">
        <v>0</v>
      </c>
      <c r="G172" s="2">
        <f t="shared" si="22"/>
        <v>-2.437077687801894</v>
      </c>
    </row>
    <row r="173" spans="1:7" x14ac:dyDescent="0.2">
      <c r="A173">
        <f t="shared" si="23"/>
        <v>154</v>
      </c>
      <c r="B173">
        <v>0</v>
      </c>
      <c r="C173">
        <v>0</v>
      </c>
      <c r="G173" s="2">
        <f t="shared" si="22"/>
        <v>-2.4128042314791167</v>
      </c>
    </row>
    <row r="174" spans="1:7" x14ac:dyDescent="0.2">
      <c r="A174">
        <f t="shared" si="23"/>
        <v>155</v>
      </c>
      <c r="B174">
        <v>0</v>
      </c>
      <c r="C174">
        <v>0</v>
      </c>
      <c r="G174" s="2">
        <f t="shared" si="22"/>
        <v>-2.3887725404003444</v>
      </c>
    </row>
    <row r="175" spans="1:7" x14ac:dyDescent="0.2">
      <c r="A175">
        <f t="shared" si="23"/>
        <v>156</v>
      </c>
      <c r="B175">
        <v>0</v>
      </c>
      <c r="C175">
        <v>0</v>
      </c>
      <c r="G175" s="2">
        <f t="shared" si="22"/>
        <v>-2.3649802065676222</v>
      </c>
    </row>
    <row r="176" spans="1:7" x14ac:dyDescent="0.2">
      <c r="A176">
        <f t="shared" si="23"/>
        <v>157</v>
      </c>
      <c r="B176">
        <v>0</v>
      </c>
      <c r="C176">
        <v>0</v>
      </c>
      <c r="G176" s="2">
        <f t="shared" si="22"/>
        <v>-2.3414248459668188</v>
      </c>
    </row>
    <row r="177" spans="1:7" x14ac:dyDescent="0.2">
      <c r="A177">
        <f t="shared" si="23"/>
        <v>158</v>
      </c>
      <c r="B177">
        <v>0</v>
      </c>
      <c r="C177">
        <v>0</v>
      </c>
      <c r="G177" s="2">
        <f t="shared" si="22"/>
        <v>-2.3181040983287313</v>
      </c>
    </row>
    <row r="178" spans="1:7" x14ac:dyDescent="0.2">
      <c r="A178">
        <f t="shared" si="23"/>
        <v>159</v>
      </c>
      <c r="B178">
        <v>0</v>
      </c>
      <c r="C178">
        <v>0</v>
      </c>
      <c r="G178" s="2">
        <f t="shared" si="22"/>
        <v>-2.2950156268926034</v>
      </c>
    </row>
    <row r="179" spans="1:7" x14ac:dyDescent="0.2">
      <c r="A179">
        <f t="shared" si="23"/>
        <v>160</v>
      </c>
      <c r="B179">
        <v>0</v>
      </c>
      <c r="C179">
        <v>0</v>
      </c>
      <c r="G179" s="2">
        <f t="shared" si="22"/>
        <v>-2.2721571181719757</v>
      </c>
    </row>
    <row r="180" spans="1:7" x14ac:dyDescent="0.2">
      <c r="A180">
        <f t="shared" si="23"/>
        <v>161</v>
      </c>
      <c r="B180">
        <v>0</v>
      </c>
      <c r="C180">
        <v>0</v>
      </c>
      <c r="G180" s="2">
        <f t="shared" si="22"/>
        <v>-2.2495262817228587</v>
      </c>
    </row>
    <row r="181" spans="1:7" x14ac:dyDescent="0.2">
      <c r="A181">
        <f t="shared" si="23"/>
        <v>162</v>
      </c>
      <c r="B181">
        <v>0</v>
      </c>
      <c r="C181">
        <v>0</v>
      </c>
      <c r="G181" s="2">
        <f t="shared" si="22"/>
        <v>-2.2271208499142485</v>
      </c>
    </row>
    <row r="182" spans="1:7" x14ac:dyDescent="0.2">
      <c r="A182">
        <f t="shared" si="23"/>
        <v>163</v>
      </c>
      <c r="B182">
        <v>0</v>
      </c>
      <c r="C182">
        <v>0</v>
      </c>
      <c r="G182" s="2">
        <f t="shared" si="22"/>
        <v>-2.2049385777008808</v>
      </c>
    </row>
    <row r="183" spans="1:7" x14ac:dyDescent="0.2">
      <c r="A183">
        <f t="shared" si="23"/>
        <v>164</v>
      </c>
      <c r="B183">
        <v>0</v>
      </c>
      <c r="C183">
        <v>0</v>
      </c>
      <c r="G183" s="2">
        <f t="shared" si="22"/>
        <v>-2.1829772423983114</v>
      </c>
    </row>
    <row r="184" spans="1:7" x14ac:dyDescent="0.2">
      <c r="A184">
        <f t="shared" si="23"/>
        <v>165</v>
      </c>
      <c r="B184">
        <v>0</v>
      </c>
      <c r="C184">
        <v>0</v>
      </c>
      <c r="G184" s="2">
        <f t="shared" si="22"/>
        <v>-2.1612346434601699</v>
      </c>
    </row>
    <row r="185" spans="1:7" x14ac:dyDescent="0.2">
      <c r="A185">
        <f t="shared" si="23"/>
        <v>166</v>
      </c>
      <c r="B185">
        <v>0</v>
      </c>
      <c r="C185">
        <v>0</v>
      </c>
      <c r="G185" s="2">
        <f t="shared" si="22"/>
        <v>-2.139708602257675</v>
      </c>
    </row>
    <row r="186" spans="1:7" x14ac:dyDescent="0.2">
      <c r="A186">
        <f t="shared" si="23"/>
        <v>167</v>
      </c>
      <c r="B186">
        <v>0</v>
      </c>
      <c r="C186">
        <v>0</v>
      </c>
      <c r="G186" s="2">
        <f t="shared" si="22"/>
        <v>-2.1183969618613352</v>
      </c>
    </row>
    <row r="187" spans="1:7" x14ac:dyDescent="0.2">
      <c r="A187">
        <f t="shared" si="23"/>
        <v>168</v>
      </c>
      <c r="B187">
        <v>0</v>
      </c>
      <c r="C187">
        <v>0</v>
      </c>
      <c r="G187" s="2">
        <f t="shared" si="22"/>
        <v>-2.0972975868248258</v>
      </c>
    </row>
    <row r="188" spans="1:7" x14ac:dyDescent="0.2">
      <c r="A188">
        <f t="shared" si="23"/>
        <v>169</v>
      </c>
      <c r="B188">
        <v>0</v>
      </c>
      <c r="C188">
        <v>0</v>
      </c>
      <c r="G188" s="2">
        <f t="shared" si="22"/>
        <v>-2.0764083629709988</v>
      </c>
    </row>
    <row r="189" spans="1:7" x14ac:dyDescent="0.2">
      <c r="A189">
        <f t="shared" si="23"/>
        <v>170</v>
      </c>
      <c r="B189">
        <v>0</v>
      </c>
      <c r="C189">
        <v>0</v>
      </c>
      <c r="G189" s="2">
        <f t="shared" si="22"/>
        <v>-2.0557271971800635</v>
      </c>
    </row>
    <row r="190" spans="1:7" x14ac:dyDescent="0.2">
      <c r="A190">
        <f t="shared" si="23"/>
        <v>171</v>
      </c>
      <c r="B190">
        <v>0</v>
      </c>
      <c r="C190">
        <v>0</v>
      </c>
      <c r="G190" s="2">
        <f t="shared" si="22"/>
        <v>-2.0352520171798294</v>
      </c>
    </row>
    <row r="191" spans="1:7" x14ac:dyDescent="0.2">
      <c r="A191">
        <f t="shared" si="23"/>
        <v>172</v>
      </c>
      <c r="B191">
        <v>0</v>
      </c>
      <c r="C191">
        <v>0</v>
      </c>
      <c r="G191" s="2">
        <f t="shared" si="22"/>
        <v>-2.0149807713380841</v>
      </c>
    </row>
    <row r="192" spans="1:7" x14ac:dyDescent="0.2">
      <c r="A192">
        <f t="shared" si="23"/>
        <v>173</v>
      </c>
      <c r="B192">
        <v>0</v>
      </c>
      <c r="C192">
        <v>0</v>
      </c>
      <c r="G192" s="2">
        <f t="shared" si="22"/>
        <v>-1.9949114284570117</v>
      </c>
    </row>
    <row r="193" spans="1:7" x14ac:dyDescent="0.2">
      <c r="A193">
        <f t="shared" si="23"/>
        <v>174</v>
      </c>
      <c r="B193">
        <v>0</v>
      </c>
      <c r="C193">
        <v>0</v>
      </c>
      <c r="G193" s="2">
        <f t="shared" si="22"/>
        <v>-1.9750419775696519</v>
      </c>
    </row>
    <row r="194" spans="1:7" x14ac:dyDescent="0.2">
      <c r="A194">
        <f t="shared" si="23"/>
        <v>175</v>
      </c>
      <c r="B194">
        <v>0</v>
      </c>
      <c r="C194">
        <v>0</v>
      </c>
      <c r="G194" s="2">
        <f t="shared" si="22"/>
        <v>-1.9553704277384143</v>
      </c>
    </row>
    <row r="195" spans="1:7" x14ac:dyDescent="0.2">
      <c r="A195">
        <f t="shared" si="23"/>
        <v>176</v>
      </c>
      <c r="B195">
        <v>0</v>
      </c>
      <c r="C195">
        <v>0</v>
      </c>
      <c r="G195" s="2">
        <f t="shared" si="22"/>
        <v>-1.935894807855584</v>
      </c>
    </row>
    <row r="196" spans="1:7" x14ac:dyDescent="0.2">
      <c r="A196">
        <f t="shared" si="23"/>
        <v>177</v>
      </c>
      <c r="B196">
        <v>0</v>
      </c>
      <c r="C196">
        <v>0</v>
      </c>
      <c r="G196" s="2">
        <f t="shared" si="22"/>
        <v>-1.9166131664458037</v>
      </c>
    </row>
    <row r="197" spans="1:7" x14ac:dyDescent="0.2">
      <c r="A197">
        <f t="shared" si="23"/>
        <v>178</v>
      </c>
      <c r="B197">
        <v>0</v>
      </c>
      <c r="C197">
        <v>0</v>
      </c>
      <c r="G197" s="2">
        <f t="shared" si="22"/>
        <v>-1.8975235714705418</v>
      </c>
    </row>
    <row r="198" spans="1:7" x14ac:dyDescent="0.2">
      <c r="A198">
        <f t="shared" si="23"/>
        <v>179</v>
      </c>
      <c r="B198">
        <v>0</v>
      </c>
      <c r="C198">
        <v>0</v>
      </c>
      <c r="G198" s="2">
        <f t="shared" si="22"/>
        <v>-1.8786241101345058</v>
      </c>
    </row>
    <row r="199" spans="1:7" x14ac:dyDescent="0.2">
      <c r="A199">
        <f t="shared" si="23"/>
        <v>180</v>
      </c>
      <c r="B199">
        <v>0</v>
      </c>
      <c r="C199">
        <v>0</v>
      </c>
      <c r="G199" s="2">
        <f t="shared" si="22"/>
        <v>-1.8599128886939635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Chargement-fluage Maxwell</vt:lpstr>
      <vt:lpstr>Déformation-relaxation Maxwell</vt:lpstr>
      <vt:lpstr>Chargement-fluage Kelvin</vt:lpstr>
      <vt:lpstr>chargement-déchargement SLSM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Yves Leterrier</dc:creator>
  <cp:lastModifiedBy>Yves Leterrier</cp:lastModifiedBy>
  <dcterms:created xsi:type="dcterms:W3CDTF">2016-03-06T09:27:51Z</dcterms:created>
  <dcterms:modified xsi:type="dcterms:W3CDTF">2024-03-08T11:11:34Z</dcterms:modified>
</cp:coreProperties>
</file>